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SO-01 - Vegetační úpravy" sheetId="2" r:id="rId2"/>
    <sheet name="1 - Následná péče - první..." sheetId="3" r:id="rId3"/>
    <sheet name="2 - Následná péče - druhý..." sheetId="4" r:id="rId4"/>
    <sheet name="3 - Následná péče - třetí..." sheetId="5" r:id="rId5"/>
    <sheet name="00 - Vedlejší rozpočtové ..." sheetId="6" r:id="rId6"/>
    <sheet name="Pokyny pro vyplnění" sheetId="7" r:id="rId7"/>
  </sheets>
  <definedNames>
    <definedName name="_xlnm._FilterDatabase" localSheetId="5" hidden="1">'00 - Vedlejší rozpočtové ...'!$C$81:$K$95</definedName>
    <definedName name="_xlnm._FilterDatabase" localSheetId="2" hidden="1">'1 - Následná péče - první...'!$C$87:$K$131</definedName>
    <definedName name="_xlnm._FilterDatabase" localSheetId="3" hidden="1">'2 - Následná péče - druhý...'!$C$87:$K$131</definedName>
    <definedName name="_xlnm._FilterDatabase" localSheetId="4" hidden="1">'3 - Následná péče - třetí...'!$C$87:$K$131</definedName>
    <definedName name="_xlnm._FilterDatabase" localSheetId="1" hidden="1">'SO-01 - Vegetační úpravy'!$C$82:$K$171</definedName>
    <definedName name="_xlnm.Print_Titles" localSheetId="5">'00 - Vedlejší rozpočtové ...'!$81:$81</definedName>
    <definedName name="_xlnm.Print_Titles" localSheetId="2">'1 - Následná péče - první...'!$87:$87</definedName>
    <definedName name="_xlnm.Print_Titles" localSheetId="3">'2 - Následná péče - druhý...'!$87:$87</definedName>
    <definedName name="_xlnm.Print_Titles" localSheetId="4">'3 - Následná péče - třetí...'!$87:$87</definedName>
    <definedName name="_xlnm.Print_Titles" localSheetId="0">'Rekapitulace stavby'!$52:$52</definedName>
    <definedName name="_xlnm.Print_Titles" localSheetId="1">'SO-01 - Vegetační úpravy'!$82:$82</definedName>
    <definedName name="_xlnm.Print_Area" localSheetId="5">'00 - Vedlejší rozpočtové ...'!$C$4:$J$39,'00 - Vedlejší rozpočtové ...'!$C$45:$J$63,'00 - Vedlejší rozpočtové ...'!$C$69:$K$95</definedName>
    <definedName name="_xlnm.Print_Area" localSheetId="2">'1 - Následná péče - první...'!$C$4:$J$41,'1 - Následná péče - první...'!$C$47:$J$67,'1 - Následná péče - první...'!$C$73:$K$131</definedName>
    <definedName name="_xlnm.Print_Area" localSheetId="3">'2 - Následná péče - druhý...'!$C$4:$J$41,'2 - Následná péče - druhý...'!$C$47:$J$67,'2 - Následná péče - druhý...'!$C$73:$K$131</definedName>
    <definedName name="_xlnm.Print_Area" localSheetId="4">'3 - Následná péče - třetí...'!$C$4:$J$41,'3 - Následná péče - třetí...'!$C$47:$J$67,'3 - Následná péče - třetí...'!$C$73:$K$131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'SO-01 - Vegetační úpravy'!$C$4:$J$39,'SO-01 - Vegetační úpravy'!$C$45:$J$64,'SO-01 - Vegetační úpravy'!$C$70:$K$171</definedName>
  </definedNames>
  <calcPr calcId="125725"/>
</workbook>
</file>

<file path=xl/calcChain.xml><?xml version="1.0" encoding="utf-8"?>
<calcChain xmlns="http://schemas.openxmlformats.org/spreadsheetml/2006/main">
  <c r="J37" i="6"/>
  <c r="J36"/>
  <c r="AY60" i="1" s="1"/>
  <c r="J35" i="6"/>
  <c r="AX60" i="1"/>
  <c r="BI93" i="6"/>
  <c r="BH93"/>
  <c r="BG93"/>
  <c r="BF93"/>
  <c r="T93"/>
  <c r="R93"/>
  <c r="P93"/>
  <c r="BI91"/>
  <c r="BH91"/>
  <c r="BG91"/>
  <c r="BF91"/>
  <c r="T91"/>
  <c r="R91"/>
  <c r="P91"/>
  <c r="BI85"/>
  <c r="BH85"/>
  <c r="BG85"/>
  <c r="BF85"/>
  <c r="T85"/>
  <c r="T84"/>
  <c r="R85"/>
  <c r="R84" s="1"/>
  <c r="P85"/>
  <c r="P84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9" i="5"/>
  <c r="J38"/>
  <c r="AY59" i="1" s="1"/>
  <c r="J37" i="5"/>
  <c r="AX59" i="1" s="1"/>
  <c r="BI130" i="5"/>
  <c r="BH130"/>
  <c r="BG130"/>
  <c r="BF130"/>
  <c r="T130"/>
  <c r="T129" s="1"/>
  <c r="R130"/>
  <c r="R129" s="1"/>
  <c r="P130"/>
  <c r="P129" s="1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 s="1"/>
  <c r="J39" i="4"/>
  <c r="J38"/>
  <c r="AY58" i="1"/>
  <c r="J37" i="4"/>
  <c r="AX58" i="1" s="1"/>
  <c r="BI130" i="4"/>
  <c r="BH130"/>
  <c r="BG130"/>
  <c r="BF130"/>
  <c r="T130"/>
  <c r="T129"/>
  <c r="R130"/>
  <c r="R129" s="1"/>
  <c r="P130"/>
  <c r="P129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76" s="1"/>
  <c r="J39" i="3"/>
  <c r="J38"/>
  <c r="AY57" i="1"/>
  <c r="J37" i="3"/>
  <c r="AX57" i="1" s="1"/>
  <c r="BI130" i="3"/>
  <c r="BH130"/>
  <c r="BG130"/>
  <c r="BF130"/>
  <c r="T130"/>
  <c r="T129" s="1"/>
  <c r="R130"/>
  <c r="R129" s="1"/>
  <c r="P130"/>
  <c r="P129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50" s="1"/>
  <c r="J37" i="2"/>
  <c r="J36"/>
  <c r="AY55" i="1" s="1"/>
  <c r="J35" i="2"/>
  <c r="AX55" i="1"/>
  <c r="BI170" i="2"/>
  <c r="BH170"/>
  <c r="BG170"/>
  <c r="BF170"/>
  <c r="T170"/>
  <c r="T169" s="1"/>
  <c r="R170"/>
  <c r="R169"/>
  <c r="P170"/>
  <c r="P169" s="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1"/>
  <c r="BH121"/>
  <c r="BG121"/>
  <c r="BF121"/>
  <c r="T121"/>
  <c r="R121"/>
  <c r="P121"/>
  <c r="BI119"/>
  <c r="BH119"/>
  <c r="BG119"/>
  <c r="BF119"/>
  <c r="T119"/>
  <c r="R119"/>
  <c r="P119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 s="1"/>
  <c r="J17"/>
  <c r="J12"/>
  <c r="J77" s="1"/>
  <c r="E7"/>
  <c r="E48" s="1"/>
  <c r="L50" i="1"/>
  <c r="AM50"/>
  <c r="AM49"/>
  <c r="L49"/>
  <c r="AM47"/>
  <c r="L47"/>
  <c r="L45"/>
  <c r="L44"/>
  <c r="J114" i="3"/>
  <c r="J91"/>
  <c r="BK149" i="2"/>
  <c r="BK121"/>
  <c r="J96"/>
  <c r="J89"/>
  <c r="BK93" i="6"/>
  <c r="J130" i="5"/>
  <c r="BK121"/>
  <c r="BK114"/>
  <c r="BK99"/>
  <c r="BK91"/>
  <c r="J121" i="4"/>
  <c r="BK111"/>
  <c r="BK103"/>
  <c r="BK95"/>
  <c r="J111" i="3"/>
  <c r="BK99"/>
  <c r="BK91"/>
  <c r="BK165" i="2"/>
  <c r="J156"/>
  <c r="J130"/>
  <c r="J106"/>
  <c r="J98"/>
  <c r="J94"/>
  <c r="BK89"/>
  <c r="J126" i="5"/>
  <c r="J114"/>
  <c r="BK108"/>
  <c r="J108" i="4"/>
  <c r="BK99"/>
  <c r="J130" i="3"/>
  <c r="J119"/>
  <c r="BK103"/>
  <c r="J146" i="2"/>
  <c r="J121"/>
  <c r="J108"/>
  <c r="BK102"/>
  <c r="J93" i="6"/>
  <c r="BK91"/>
  <c r="BK85"/>
  <c r="J121" i="5"/>
  <c r="J111"/>
  <c r="BK130" i="4"/>
  <c r="J126"/>
  <c r="BK121"/>
  <c r="J119"/>
  <c r="BK91"/>
  <c r="J121" i="3"/>
  <c r="BK119"/>
  <c r="BK108"/>
  <c r="J99"/>
  <c r="BK170" i="2"/>
  <c r="J161"/>
  <c r="J149"/>
  <c r="BK146"/>
  <c r="J141"/>
  <c r="BK136"/>
  <c r="BK119"/>
  <c r="BK94"/>
  <c r="AS56" i="1"/>
  <c r="J85" i="6"/>
  <c r="BK130" i="5"/>
  <c r="J108"/>
  <c r="BK103"/>
  <c r="J99"/>
  <c r="J91"/>
  <c r="BK126" i="4"/>
  <c r="BK119"/>
  <c r="J114"/>
  <c r="J111"/>
  <c r="J95"/>
  <c r="BK130" i="3"/>
  <c r="BK121"/>
  <c r="BK111"/>
  <c r="J108"/>
  <c r="BK95"/>
  <c r="BK168" i="2"/>
  <c r="J165"/>
  <c r="BK130"/>
  <c r="BK98"/>
  <c r="BK92"/>
  <c r="BK86"/>
  <c r="J91" i="6"/>
  <c r="BK126" i="5"/>
  <c r="J119"/>
  <c r="J103"/>
  <c r="BK95"/>
  <c r="J130" i="4"/>
  <c r="BK114"/>
  <c r="BK108"/>
  <c r="J99"/>
  <c r="BK126" i="3"/>
  <c r="J103"/>
  <c r="J95"/>
  <c r="J170" i="2"/>
  <c r="BK161"/>
  <c r="J136"/>
  <c r="BK108"/>
  <c r="J102"/>
  <c r="BK96"/>
  <c r="J92"/>
  <c r="J86"/>
  <c r="BK119" i="5"/>
  <c r="BK111"/>
  <c r="J95"/>
  <c r="J103" i="4"/>
  <c r="J91"/>
  <c r="J126" i="3"/>
  <c r="BK114"/>
  <c r="J168" i="2"/>
  <c r="BK156"/>
  <c r="BK141"/>
  <c r="J119"/>
  <c r="BK106"/>
  <c r="R85" l="1"/>
  <c r="R84"/>
  <c r="R83" s="1"/>
  <c r="R164"/>
  <c r="R90" i="3"/>
  <c r="R89"/>
  <c r="R88" s="1"/>
  <c r="P90" i="4"/>
  <c r="P89"/>
  <c r="P88"/>
  <c r="AU58" i="1" s="1"/>
  <c r="BK85" i="2"/>
  <c r="BK164"/>
  <c r="J164"/>
  <c r="J62" s="1"/>
  <c r="BK90" i="3"/>
  <c r="R90" i="4"/>
  <c r="R89"/>
  <c r="R88" s="1"/>
  <c r="R90" i="5"/>
  <c r="R89" s="1"/>
  <c r="R88" s="1"/>
  <c r="BK90" i="6"/>
  <c r="J90" s="1"/>
  <c r="J62" s="1"/>
  <c r="P90"/>
  <c r="P83" s="1"/>
  <c r="P82" s="1"/>
  <c r="AU60" i="1" s="1"/>
  <c r="P85" i="2"/>
  <c r="P84" s="1"/>
  <c r="P83" s="1"/>
  <c r="AU55" i="1" s="1"/>
  <c r="P164" i="2"/>
  <c r="T90" i="3"/>
  <c r="T89" s="1"/>
  <c r="T88" s="1"/>
  <c r="T90" i="4"/>
  <c r="T89" s="1"/>
  <c r="T88" s="1"/>
  <c r="T90" i="5"/>
  <c r="T89"/>
  <c r="T88" s="1"/>
  <c r="R90" i="6"/>
  <c r="R83"/>
  <c r="R82"/>
  <c r="T85" i="2"/>
  <c r="T84" s="1"/>
  <c r="T83" s="1"/>
  <c r="T164"/>
  <c r="P90" i="3"/>
  <c r="P89" s="1"/>
  <c r="P88" s="1"/>
  <c r="AU57" i="1" s="1"/>
  <c r="BK90" i="4"/>
  <c r="J90" s="1"/>
  <c r="J65" s="1"/>
  <c r="BK90" i="5"/>
  <c r="P90"/>
  <c r="P89" s="1"/>
  <c r="P88" s="1"/>
  <c r="AU59" i="1" s="1"/>
  <c r="T90" i="6"/>
  <c r="T83" s="1"/>
  <c r="T82" s="1"/>
  <c r="E73" i="2"/>
  <c r="F80"/>
  <c r="BE86"/>
  <c r="BE89"/>
  <c r="BE92"/>
  <c r="BE96"/>
  <c r="BE102"/>
  <c r="BE108"/>
  <c r="BE119"/>
  <c r="BE136"/>
  <c r="BE146"/>
  <c r="BE149"/>
  <c r="BE161"/>
  <c r="J82" i="3"/>
  <c r="BE95"/>
  <c r="BE108"/>
  <c r="BE119"/>
  <c r="J82" i="4"/>
  <c r="BE91"/>
  <c r="BE114"/>
  <c r="BE119"/>
  <c r="BE126"/>
  <c r="BE130"/>
  <c r="E76" i="5"/>
  <c r="BE99"/>
  <c r="BE126"/>
  <c r="BE94" i="2"/>
  <c r="BE141"/>
  <c r="BE168"/>
  <c r="BE170"/>
  <c r="BK169"/>
  <c r="J169" s="1"/>
  <c r="J63" s="1"/>
  <c r="E76" i="3"/>
  <c r="BE103"/>
  <c r="BE130"/>
  <c r="BK129"/>
  <c r="J129" s="1"/>
  <c r="J66" s="1"/>
  <c r="F59" i="4"/>
  <c r="J56" i="5"/>
  <c r="BK84" i="6"/>
  <c r="J84" s="1"/>
  <c r="J61" s="1"/>
  <c r="J52" i="2"/>
  <c r="BE106"/>
  <c r="BE156"/>
  <c r="F59" i="3"/>
  <c r="BE99"/>
  <c r="BE114"/>
  <c r="BE126"/>
  <c r="E50" i="4"/>
  <c r="BE121"/>
  <c r="F59" i="5"/>
  <c r="BE91"/>
  <c r="BE111"/>
  <c r="BE119"/>
  <c r="BE121"/>
  <c r="E48" i="6"/>
  <c r="J52"/>
  <c r="F55"/>
  <c r="BE98" i="2"/>
  <c r="BE121"/>
  <c r="BE130"/>
  <c r="BE165"/>
  <c r="BE91" i="3"/>
  <c r="BE111"/>
  <c r="BE121"/>
  <c r="BE95" i="4"/>
  <c r="BE99"/>
  <c r="BE103"/>
  <c r="BE108"/>
  <c r="BE111"/>
  <c r="BK129"/>
  <c r="J129" s="1"/>
  <c r="J66" s="1"/>
  <c r="BE95" i="5"/>
  <c r="BE103"/>
  <c r="BE108"/>
  <c r="BE114"/>
  <c r="BE130"/>
  <c r="BK129"/>
  <c r="J129" s="1"/>
  <c r="J66" s="1"/>
  <c r="BE85" i="6"/>
  <c r="BE91"/>
  <c r="BE93"/>
  <c r="F34" i="2"/>
  <c r="BA55" i="1" s="1"/>
  <c r="F36" i="3"/>
  <c r="BA57" i="1" s="1"/>
  <c r="F36" i="4"/>
  <c r="BA58" i="1"/>
  <c r="F36" i="5"/>
  <c r="BA59" i="1" s="1"/>
  <c r="F36" i="2"/>
  <c r="BC55" i="1" s="1"/>
  <c r="F37" i="4"/>
  <c r="BB58" i="1" s="1"/>
  <c r="F34" i="6"/>
  <c r="BA60" i="1"/>
  <c r="F35" i="6"/>
  <c r="BB60" i="1" s="1"/>
  <c r="J34" i="2"/>
  <c r="AW55" i="1" s="1"/>
  <c r="F38" i="4"/>
  <c r="BC58" i="1" s="1"/>
  <c r="F37" i="2"/>
  <c r="BD55" i="1" s="1"/>
  <c r="AS54"/>
  <c r="F39" i="3"/>
  <c r="BD57" i="1"/>
  <c r="F35" i="2"/>
  <c r="BB55" i="1" s="1"/>
  <c r="F39" i="4"/>
  <c r="BD58" i="1"/>
  <c r="J34" i="6"/>
  <c r="AW60" i="1" s="1"/>
  <c r="F37" i="6"/>
  <c r="BD60" i="1"/>
  <c r="J36" i="4"/>
  <c r="AW58" i="1" s="1"/>
  <c r="J36" i="5"/>
  <c r="AW59" i="1"/>
  <c r="F37" i="3"/>
  <c r="BB57" i="1" s="1"/>
  <c r="F39" i="5"/>
  <c r="BD59" i="1" s="1"/>
  <c r="F36" i="6"/>
  <c r="BC60" i="1" s="1"/>
  <c r="F38" i="3"/>
  <c r="BC57" i="1" s="1"/>
  <c r="F38" i="5"/>
  <c r="BC59" i="1" s="1"/>
  <c r="J36" i="3"/>
  <c r="AW57" i="1" s="1"/>
  <c r="F37" i="5"/>
  <c r="BB59" i="1" s="1"/>
  <c r="BK84" i="2" l="1"/>
  <c r="BK83" s="1"/>
  <c r="J83" s="1"/>
  <c r="J30" s="1"/>
  <c r="AG55" i="1" s="1"/>
  <c r="BK89" i="5"/>
  <c r="J89"/>
  <c r="J64"/>
  <c r="BK89" i="3"/>
  <c r="J89" s="1"/>
  <c r="J64" s="1"/>
  <c r="J90" i="5"/>
  <c r="J65" s="1"/>
  <c r="J85" i="2"/>
  <c r="J61" s="1"/>
  <c r="J90" i="3"/>
  <c r="J65" s="1"/>
  <c r="BK83" i="6"/>
  <c r="J83"/>
  <c r="J60"/>
  <c r="BK89" i="4"/>
  <c r="BK88" s="1"/>
  <c r="J88" s="1"/>
  <c r="J32" s="1"/>
  <c r="AG58" i="1" s="1"/>
  <c r="J35" i="4"/>
  <c r="AV58" i="1" s="1"/>
  <c r="AT58" s="1"/>
  <c r="F35" i="5"/>
  <c r="AZ59" i="1"/>
  <c r="J35" i="3"/>
  <c r="AV57" i="1" s="1"/>
  <c r="AT57" s="1"/>
  <c r="AU56"/>
  <c r="BC56"/>
  <c r="AY56" s="1"/>
  <c r="F35" i="3"/>
  <c r="AZ57" i="1"/>
  <c r="F35" i="4"/>
  <c r="AZ58" i="1" s="1"/>
  <c r="J33" i="6"/>
  <c r="AV60" i="1"/>
  <c r="AT60" s="1"/>
  <c r="BA56"/>
  <c r="AW56" s="1"/>
  <c r="F33" i="6"/>
  <c r="AZ60" i="1"/>
  <c r="F33" i="2"/>
  <c r="AZ55" i="1" s="1"/>
  <c r="BD56"/>
  <c r="J35" i="5"/>
  <c r="AV59" i="1"/>
  <c r="AT59" s="1"/>
  <c r="BB56"/>
  <c r="AX56" s="1"/>
  <c r="J33" i="2"/>
  <c r="AV55" i="1" s="1"/>
  <c r="AT55" s="1"/>
  <c r="AN58" l="1"/>
  <c r="J41" i="4"/>
  <c r="J39" i="2"/>
  <c r="J84"/>
  <c r="J60" s="1"/>
  <c r="BK88" i="3"/>
  <c r="J88"/>
  <c r="J32" s="1"/>
  <c r="AG57" i="1" s="1"/>
  <c r="AN57" s="1"/>
  <c r="J59" i="2"/>
  <c r="J63" i="4"/>
  <c r="J89"/>
  <c r="J64"/>
  <c r="BK88" i="5"/>
  <c r="J88" s="1"/>
  <c r="J32" s="1"/>
  <c r="AG59" i="1" s="1"/>
  <c r="AN59" s="1"/>
  <c r="BK82" i="6"/>
  <c r="J82"/>
  <c r="J59" s="1"/>
  <c r="AN55" i="1"/>
  <c r="BA54"/>
  <c r="AW54" s="1"/>
  <c r="AK30" s="1"/>
  <c r="BB54"/>
  <c r="W31" s="1"/>
  <c r="BC54"/>
  <c r="AY54" s="1"/>
  <c r="BD54"/>
  <c r="W33" s="1"/>
  <c r="AZ56"/>
  <c r="AV56" s="1"/>
  <c r="AT56" s="1"/>
  <c r="AU54"/>
  <c r="J41" i="3" l="1"/>
  <c r="J63" i="5"/>
  <c r="J63" i="3"/>
  <c r="J41" i="5"/>
  <c r="AZ54" i="1"/>
  <c r="W29" s="1"/>
  <c r="AX54"/>
  <c r="W32"/>
  <c r="W30"/>
  <c r="J30" i="6"/>
  <c r="AG60" i="1" s="1"/>
  <c r="AN60" s="1"/>
  <c r="AG56"/>
  <c r="AN56" s="1"/>
  <c r="J39" i="6" l="1"/>
  <c r="AG54" i="1"/>
  <c r="AK26" s="1"/>
  <c r="AV54"/>
  <c r="AK29" s="1"/>
  <c r="AK35" l="1"/>
  <c r="AT54"/>
  <c r="AN54" l="1"/>
</calcChain>
</file>

<file path=xl/sharedStrings.xml><?xml version="1.0" encoding="utf-8"?>
<sst xmlns="http://schemas.openxmlformats.org/spreadsheetml/2006/main" count="3274" uniqueCount="547">
  <si>
    <t>Export Komplet</t>
  </si>
  <si>
    <t>VZ</t>
  </si>
  <si>
    <t>2.0</t>
  </si>
  <si>
    <t>ZAMOK</t>
  </si>
  <si>
    <t>False</t>
  </si>
  <si>
    <t>{94dd35df-bbed-4352-876b-19431de073ec}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</si>
  <si>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</si>
  <si>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</si>
  <si>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</si>
  <si>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</si>
  <si>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</si>
  <si>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</si>
  <si>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</si>
  <si>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</si>
  <si>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16040a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</si>
  <si>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</si>
  <si>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</si>
  <si>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LOKÁLNÍ BIOKORIDOR IIBK3 DVORY</t>
  </si>
  <si>
    <t>0,1</t>
  </si>
  <si>
    <t>KSO:</t>
  </si>
  <si>
    <t>823 29</t>
  </si>
  <si>
    <t>CC-CZ:</t>
  </si>
  <si>
    <t>24</t>
  </si>
  <si>
    <t>1</t>
  </si>
  <si>
    <t>Místo:</t>
  </si>
  <si>
    <t>Dvory u Nymburka</t>
  </si>
  <si>
    <t>Datum:</t>
  </si>
  <si>
    <t>22. 2. 2021</t>
  </si>
  <si>
    <t>10</t>
  </si>
  <si>
    <t>100</t>
  </si>
  <si>
    <t>Zadavatel:</t>
  </si>
  <si>
    <t>IČ:</t>
  </si>
  <si>
    <t>01312774</t>
  </si>
  <si>
    <t>Státní pozemkový úřad, KPÚ pro Středočeský kraj</t>
  </si>
  <si>
    <t>DIČ:</t>
  </si>
  <si>
    <t/>
  </si>
  <si>
    <t>Uchazeč:</t>
  </si>
  <si>
    <t>Vyplň údaj</t>
  </si>
  <si>
    <t>Projektant:</t>
  </si>
  <si>
    <t>63486466</t>
  </si>
  <si>
    <t>ATELIER FONTES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</si>
  <si>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</si>
  <si>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</si>
  <si>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</si>
  <si>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</si>
  <si>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</si>
  <si>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</si>
  <si>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</si>
  <si>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</si>
  <si>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</si>
  <si>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</si>
  <si>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</si>
  <si>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</si>
  <si>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</si>
  <si>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</si>
  <si>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</si>
  <si>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</si>
  <si>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</si>
  <si>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</si>
  <si>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</si>
  <si>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</si>
  <si>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</si>
  <si>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</si>
  <si>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</si>
  <si>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</si>
  <si>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</si>
  <si>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</si>
  <si>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</si>
  <si>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</si>
  <si>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</si>
  <si>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</si>
  <si>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</si>
  <si>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</si>
  <si>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</si>
  <si>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</si>
  <si>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</si>
  <si>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</si>
  <si>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</si>
  <si>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</si>
  <si>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</si>
  <si>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</si>
  <si>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</si>
  <si>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</si>
  <si>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</si>
  <si>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</si>
  <si>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Vegetační úpravy</t>
  </si>
  <si>
    <t>STA</t>
  </si>
  <si>
    <t>{5a1378a2-2e7f-4320-921b-a75fc9216d76}</t>
  </si>
  <si>
    <t>2</t>
  </si>
  <si>
    <t>SO-02</t>
  </si>
  <si>
    <t>Následná péče</t>
  </si>
  <si>
    <t>{3379d15a-6ff6-4141-87b2-f288b8a46332}</t>
  </si>
  <si>
    <t>Následná péče - první rok</t>
  </si>
  <si>
    <t>Soupis</t>
  </si>
  <si>
    <t>{e329b3bb-1631-4e12-a3be-c099f5b95c9b}</t>
  </si>
  <si>
    <t>Následná péče - druhý rok</t>
  </si>
  <si>
    <t>{8d6d54f0-2665-4889-82ec-0f1296c9bb45}</t>
  </si>
  <si>
    <t>3</t>
  </si>
  <si>
    <t>Následná péče - třetí rok</t>
  </si>
  <si>
    <t>{58ffb6c2-1698-4753-9930-4725b369fa70}</t>
  </si>
  <si>
    <t>00</t>
  </si>
  <si>
    <t>Vedlejší rozpočtové náklady</t>
  </si>
  <si>
    <t>{82dde8fd-c1da-4ddc-a2df-89d96c1e33e7}</t>
  </si>
  <si>
    <t>KRYCÍ LIST SOUPISU PRACÍ</t>
  </si>
  <si>
    <t>Objekt:</t>
  </si>
  <si>
    <t>SO-01 - Vegetační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</si>
  <si>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</si>
  <si>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</si>
  <si>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</si>
  <si>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</si>
  <si>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</si>
  <si>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</si>
  <si>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</si>
  <si>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</si>
  <si>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</si>
  <si>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</si>
  <si>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</si>
  <si>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</si>
  <si>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</si>
  <si>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</si>
  <si>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</si>
  <si>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</si>
  <si>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</si>
  <si>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</si>
  <si>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</si>
  <si>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</si>
  <si>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</si>
  <si>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</si>
  <si>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</si>
  <si>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</si>
  <si>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</si>
  <si>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</si>
  <si>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183101113</t>
  </si>
  <si>
    <t>Hloubení jamek bez výměny půdy zeminy tř 1 až 4 objem do 0,05 m3 v rovině a svahu do 1:5</t>
  </si>
  <si>
    <t>kus</t>
  </si>
  <si>
    <t>CS ÚRS 2021 01</t>
  </si>
  <si>
    <t>4</t>
  </si>
  <si>
    <t>954214921</t>
  </si>
  <si>
    <t>PP</t>
  </si>
  <si>
    <t>Hloubení jamek pro vysazování rostlin v zemině tř.1 až 4 bez výměny půdy v rovině nebo na svahu do 1:5, objemu přes 0,02 do 0,05 m3</t>
  </si>
  <si>
    <t>VV</t>
  </si>
  <si>
    <t>"pro kontejnerované keře" 1749</t>
  </si>
  <si>
    <t>183101114</t>
  </si>
  <si>
    <t>Hloubení jamek bez výměny půdy zeminy tř 1 až 4 objem do 0,125 m3 v rovině a svahu do 1:5</t>
  </si>
  <si>
    <t>-689482549</t>
  </si>
  <si>
    <t>Hloubení jamek pro vysazování rostlin v zemině tř.1 až 4 bez výměny půdy v rovině nebo na svahu do 1:5, objemu přes 0,05 do 0,125 m3</t>
  </si>
  <si>
    <t>"pro stromy - obalované odrostky" 1258</t>
  </si>
  <si>
    <t>183408212</t>
  </si>
  <si>
    <t>Orba střední na plochách nad 1 ha v půdě střední</t>
  </si>
  <si>
    <t>ha</t>
  </si>
  <si>
    <t>-1299011907</t>
  </si>
  <si>
    <t>Orba na plochách jednotlivě přes 1 ha střední, na hloubku od 180 do 250 mm, v půdě střední</t>
  </si>
  <si>
    <t>183408312</t>
  </si>
  <si>
    <t>Smykování na plochách nad 1 ha v půdě střední</t>
  </si>
  <si>
    <t>2132703853</t>
  </si>
  <si>
    <t>Smykování na plochách jednotlivě přes 1 ha, v půdě střední</t>
  </si>
  <si>
    <t>5</t>
  </si>
  <si>
    <t>183551413</t>
  </si>
  <si>
    <t>Úprava půdy rotačním kypřičem do 0,15 m ploch do 5 ha sklonu do 5</t>
  </si>
  <si>
    <t>1297475618</t>
  </si>
  <si>
    <t>Úprava zemědělské půdy - orba rotačním kypřičem, hl. do 0,15 m, na ploše jednotlivě do 5 ha, o sklonu do 5°</t>
  </si>
  <si>
    <t>6</t>
  </si>
  <si>
    <t>181451121</t>
  </si>
  <si>
    <t>Založení lučního trávníku výsevem plochy přes 1000 m2 v rovině a ve svahu do 1:5</t>
  </si>
  <si>
    <t>m2</t>
  </si>
  <si>
    <t>2078502284</t>
  </si>
  <si>
    <t>Založení trávníku na půdě předem připravené plochy přes 1000 m2 výsevem včetně utažení lučního v rovině nebo na svahu do 1:5</t>
  </si>
  <si>
    <t>celá plocha biokoridoru</t>
  </si>
  <si>
    <t>11640</t>
  </si>
  <si>
    <t>7</t>
  </si>
  <si>
    <t>M</t>
  </si>
  <si>
    <t>005724.R</t>
  </si>
  <si>
    <t>osivo travní dle TZ</t>
  </si>
  <si>
    <t>kg</t>
  </si>
  <si>
    <t>8</t>
  </si>
  <si>
    <t>617028968</t>
  </si>
  <si>
    <t>osivo trvaní dle TZ</t>
  </si>
  <si>
    <t>výsevek 70 kg/ha</t>
  </si>
  <si>
    <t>1,1640*70</t>
  </si>
  <si>
    <t>184102111</t>
  </si>
  <si>
    <t>Výsadba dřeviny s balem D do 0,2 m do jamky se zalitím v rovině a svahu do 1:5</t>
  </si>
  <si>
    <t>-873243668</t>
  </si>
  <si>
    <t>Výsadba dřeviny s balem do předem vyhloubené jamky se zalitím v rovině nebo na svahu do 1:5, při průměru balu přes 100 do 200 mm</t>
  </si>
  <si>
    <t>9</t>
  </si>
  <si>
    <t>02607.R</t>
  </si>
  <si>
    <t>Keře - kontejner, výška 40 - 60 cm</t>
  </si>
  <si>
    <t>-316924998</t>
  </si>
  <si>
    <t>"ptačí zob obecný" 355</t>
  </si>
  <si>
    <t>"dřín obecný" 44</t>
  </si>
  <si>
    <t>"brslen evropský" 268</t>
  </si>
  <si>
    <t>"svída krvavá" 175</t>
  </si>
  <si>
    <t>"slivoň trnka" 270</t>
  </si>
  <si>
    <t>"řešetlák počistivý" 55</t>
  </si>
  <si>
    <t>"hloh obecný" 293</t>
  </si>
  <si>
    <t>"růže šípková" 289</t>
  </si>
  <si>
    <t>Součet</t>
  </si>
  <si>
    <t>184102112</t>
  </si>
  <si>
    <t>Výsadba dřeviny s balem D do 0,3 m do jamky se zalitím v rovině a svahu do 1:5</t>
  </si>
  <si>
    <t>1427259534</t>
  </si>
  <si>
    <t>Výsadba dřeviny s balem do předem vyhloubené jamky se zalitím v rovině nebo na svahu do 1:5, při průměru balu přes 200 do 300 mm</t>
  </si>
  <si>
    <t>11</t>
  </si>
  <si>
    <t>02605.R</t>
  </si>
  <si>
    <t>Listnaté dřeviny - obalované odrostky 1,2 - 2,0 m</t>
  </si>
  <si>
    <t>1256714170</t>
  </si>
  <si>
    <t>"dub zimní" 321</t>
  </si>
  <si>
    <t>"lípa srdčitá" 286</t>
  </si>
  <si>
    <t>"javor babyka" 259</t>
  </si>
  <si>
    <t>"habr obecný" 281</t>
  </si>
  <si>
    <t>"javor mléč" 81</t>
  </si>
  <si>
    <t>"třešeň ptačí/jabloň lesní/hrušeň planá" 30</t>
  </si>
  <si>
    <t>12</t>
  </si>
  <si>
    <t>026000001.R</t>
  </si>
  <si>
    <t>Hydroabsorbent</t>
  </si>
  <si>
    <t>-2050831994</t>
  </si>
  <si>
    <t xml:space="preserve">"Hydroabsorbent aplikovat do výsadbové jámy dřeviny" </t>
  </si>
  <si>
    <t>"keře" 1749*0,02</t>
  </si>
  <si>
    <t>"stromy" 1258*0,06</t>
  </si>
  <si>
    <t>13</t>
  </si>
  <si>
    <t>184215112</t>
  </si>
  <si>
    <t>Ukotvení kmene dřevin jedním kůlem D do 0,1 m délky do 2 m</t>
  </si>
  <si>
    <t>-916000671</t>
  </si>
  <si>
    <t>Ukotvení dřeviny kůly jedním kůlem, délky přes 1 do 2 m</t>
  </si>
  <si>
    <t>"stromy" 1258</t>
  </si>
  <si>
    <t>"keře mimo oplocenku ke dvěma kůlům" 96</t>
  </si>
  <si>
    <t>14</t>
  </si>
  <si>
    <t>60591255</t>
  </si>
  <si>
    <t>kůl vyvazovací dřevěný impregnovaný D 8cm dl 2,5m</t>
  </si>
  <si>
    <t>CS ÚRS 2020 01</t>
  </si>
  <si>
    <t>-663063238</t>
  </si>
  <si>
    <t>"keře mimo oplocenku ke 2 kůlům" 96*2</t>
  </si>
  <si>
    <t>184215412</t>
  </si>
  <si>
    <t>Zhotovení závlahové mísy dřevin D do 1,0 m v rovině nebo na svahu do 1:5</t>
  </si>
  <si>
    <t>1446040255</t>
  </si>
  <si>
    <t>Zhotovení závlahové mísy u solitérních dřevin v rovině nebo na svahu do 1:5, o průměru mísy přes 0,5 do 1 m</t>
  </si>
  <si>
    <t>16</t>
  </si>
  <si>
    <t>184813121</t>
  </si>
  <si>
    <t>Ochrana dřevin před okusem mechanicky pletivem v rovině a svahu do 1:5</t>
  </si>
  <si>
    <t>1831510632</t>
  </si>
  <si>
    <t>Ochrana dřevin před okusem zvěří mechanicky v rovině nebo ve svahu do 1:5, pletivem, výšky do 2 m</t>
  </si>
  <si>
    <t>"stromy - králičí pletivo 16/0,7, délka pletiva 0,6 m, kotvení k zemi dle TZ"</t>
  </si>
  <si>
    <t>1258</t>
  </si>
  <si>
    <t>"keře - králičí pletivo 16/0,7, délka 0,8m, kotvení k zemi dle TZ"</t>
  </si>
  <si>
    <t>96</t>
  </si>
  <si>
    <t>17</t>
  </si>
  <si>
    <t>184911440.R</t>
  </si>
  <si>
    <t>Mulčování dřevin slámou, tl. 0,2m</t>
  </si>
  <si>
    <t>928841661</t>
  </si>
  <si>
    <t>"stromy - čtverec 1m2" 1258</t>
  </si>
  <si>
    <t>"keřové pásy" 14+66+234+234+224+188+66+245+154+231+154</t>
  </si>
  <si>
    <t>18</t>
  </si>
  <si>
    <t>103911001.R</t>
  </si>
  <si>
    <t>Sláma k mulčování dřevin</t>
  </si>
  <si>
    <t>m3</t>
  </si>
  <si>
    <t>1337752851</t>
  </si>
  <si>
    <t>3068*0,2</t>
  </si>
  <si>
    <t>Svislé a kompletní konstrukce</t>
  </si>
  <si>
    <t>19</t>
  </si>
  <si>
    <t>348951270.R</t>
  </si>
  <si>
    <t>Oplocení kultur v 1,6 m s drátěným pletivem a zavětrováním dle TZ</t>
  </si>
  <si>
    <t>m</t>
  </si>
  <si>
    <t>-984813939</t>
  </si>
  <si>
    <t>Oplocení lesních kultur dřevěnými kůly průměru do 120 mm, v osové vzdálenosti 3 m, oplocení výšky 1,6 m, dle TZ</t>
  </si>
  <si>
    <t>"segmenty" 43+200+190+188+231+210+191+191+191</t>
  </si>
  <si>
    <t>20</t>
  </si>
  <si>
    <t>348951271.R</t>
  </si>
  <si>
    <t>Vrata do oplocení kultur pro vjezd techniky, šíře 4m</t>
  </si>
  <si>
    <t>-699622480</t>
  </si>
  <si>
    <t>998</t>
  </si>
  <si>
    <t>Přesun hmot</t>
  </si>
  <si>
    <t>998231311</t>
  </si>
  <si>
    <t>Přesun hmot pro sadovnické a krajinářské úpravy vodorovně do 5000 m</t>
  </si>
  <si>
    <t>t</t>
  </si>
  <si>
    <t>1786625411</t>
  </si>
  <si>
    <t>Přesun hmot pro sadovnické a krajinářské úpravy - strojně dopravní vzdálenost do 5000 m</t>
  </si>
  <si>
    <t>SO-02 - Následná péče</t>
  </si>
  <si>
    <t>Soupis:</t>
  </si>
  <si>
    <t>1 - Následná péče - první rok</t>
  </si>
  <si>
    <t>111103202</t>
  </si>
  <si>
    <t>Kosení ve vegetačním období travního porostu středně hustého</t>
  </si>
  <si>
    <t>-739297795</t>
  </si>
  <si>
    <t>Kosení travin a vodních rostlin ve vegetačním období travního porostu středně hustého</t>
  </si>
  <si>
    <t>"plochy mimo mulčování - 3 krát ročně" 3*(11640-3068)*0,0001</t>
  </si>
  <si>
    <t>184102990.R</t>
  </si>
  <si>
    <t>Vylepšování - dosadba odrostlých sazenic, včetně vyhloubení jamky, zalití, kotvení  a ochrany</t>
  </si>
  <si>
    <t>-254785952</t>
  </si>
  <si>
    <t>Vylepšování - dosadba odrostlých sazenic, včetně vyhloubení jamky, zalití, kotvení a ochrany</t>
  </si>
  <si>
    <t>obalované odrostky výšky 1,2 - 2,0 m</t>
  </si>
  <si>
    <t>"5% stromů 1. rok po výsadbě 1258*0,050" 63</t>
  </si>
  <si>
    <t>184102991.R</t>
  </si>
  <si>
    <t>Vylepšování - dosadba keřů, včetně vyhloubení jamky, zalití a kotvení</t>
  </si>
  <si>
    <t>-1911421373</t>
  </si>
  <si>
    <t>keře - kontejner výšky 40 - 60 cm</t>
  </si>
  <si>
    <t>"5% keřů 1. rok po výsadbě 1749*0,050" 88</t>
  </si>
  <si>
    <t>184804119.R</t>
  </si>
  <si>
    <t>Kontrola a oprava individuální mechanické ochrany sazenic během roku</t>
  </si>
  <si>
    <t>-156943242</t>
  </si>
  <si>
    <t>Měsiční kontrola a oprava individuální mechanické ochrany sazenic</t>
  </si>
  <si>
    <t>"keře mimo oplocenku" 96</t>
  </si>
  <si>
    <t>184813111</t>
  </si>
  <si>
    <t>Ochrana lesních kultur proti škodám způsobených zvěří nátěrem nebo postřikem</t>
  </si>
  <si>
    <t>-280728884</t>
  </si>
  <si>
    <t>Ošetřování a ochrana stromů proti škodám způsobeným zvěří nátěrem nebo postřikem</t>
  </si>
  <si>
    <t>"keře mimo oplocenku" 96*2</t>
  </si>
  <si>
    <t>185804213</t>
  </si>
  <si>
    <t>Vypletí záhonu dřevin soliterních s naložením a odvozem odpadu do 20 km v rovině a svahu do 1:5</t>
  </si>
  <si>
    <t>1162267342</t>
  </si>
  <si>
    <t>Vypletí v rovině nebo na svahu do 1:5 dřevin solitérních</t>
  </si>
  <si>
    <t>"vypletí kořenových mís stromů 2x ročně" 2*1258</t>
  </si>
  <si>
    <t>185804312</t>
  </si>
  <si>
    <t>Zalití rostlin vodou plocha přes 20 m2</t>
  </si>
  <si>
    <t>1207087986</t>
  </si>
  <si>
    <t>Zalití rostlin vodou plochy záhonů jednotlivě přes 20 m2</t>
  </si>
  <si>
    <t>"zálivka stromů 8krát ročně - 20l/strom"8*1258*20*0,001</t>
  </si>
  <si>
    <t>"zálivka keřů 8krát ročně - 10l/keřm"8*1749*10*0,001</t>
  </si>
  <si>
    <t>Součet*0,001</t>
  </si>
  <si>
    <t>185851121</t>
  </si>
  <si>
    <t>Dovoz vody pro zálivku rostlin za vzdálenost do 1000 m</t>
  </si>
  <si>
    <t>685180459</t>
  </si>
  <si>
    <t>Dovoz vody pro zálivku rostlin na vzdálenost do 1000 m</t>
  </si>
  <si>
    <t>184911441.R</t>
  </si>
  <si>
    <t>Mulčování dřevin slámou, tl. 0,1m</t>
  </si>
  <si>
    <t>-648432809</t>
  </si>
  <si>
    <t>"doplnění mulče stromy - čtverec 1m2každoročně" 1258</t>
  </si>
  <si>
    <t>"doplnění do keřových pásů" (14+66+234+234+224+188+66+245+154+231+154)</t>
  </si>
  <si>
    <t>-1192470963</t>
  </si>
  <si>
    <t>3068*0,1</t>
  </si>
  <si>
    <t>348951266</t>
  </si>
  <si>
    <t>Oprava oplocení během roku, měsíční kontrola</t>
  </si>
  <si>
    <t>-1319966787</t>
  </si>
  <si>
    <t>2 - Následná péče - druhý rok</t>
  </si>
  <si>
    <t>-60734161</t>
  </si>
  <si>
    <t>"5% stromů 2. rok po výsadbě 1258*0,050" 63</t>
  </si>
  <si>
    <t>"5% keřů 2. rok po výsadbě 1749*0,050" 88</t>
  </si>
  <si>
    <t>770349050</t>
  </si>
  <si>
    <t>3 - Následná péče - třetí rok</t>
  </si>
  <si>
    <t>-986909816</t>
  </si>
  <si>
    <t>"5% stromů 3. rok po výsadbě 1258*0,050" 63</t>
  </si>
  <si>
    <t>"5% keřů 3. rok po výsadbě 1749*0,050" 88</t>
  </si>
  <si>
    <t>Měsíční kontrola a oprava individuální mechanické ochrany sazenic.</t>
  </si>
  <si>
    <t>"doplnění mulče stromy - čtverec 1m2 každoročně" 1258</t>
  </si>
  <si>
    <t>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</si>
  <si>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</si>
  <si>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</si>
  <si>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</si>
  <si>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</si>
  <si>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</si>
  <si>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</si>
  <si>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</si>
  <si>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</si>
  <si>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</si>
  <si>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-907270631</t>
  </si>
  <si>
    <t>"vytýčení hranic pozemků a oplocenek" 37 "bodů"</t>
  </si>
  <si>
    <t>"vytýčení ochranného pásma VN" 10</t>
  </si>
  <si>
    <t>VRN3</t>
  </si>
  <si>
    <t>Zařízení staveniště</t>
  </si>
  <si>
    <t>032103000</t>
  </si>
  <si>
    <t>Náklady na stavební buňky</t>
  </si>
  <si>
    <t>-1064196220</t>
  </si>
  <si>
    <t>039103000</t>
  </si>
  <si>
    <t>Rozebrání, bourání a odvoz zařízení staveniště</t>
  </si>
  <si>
    <t>2024085614</t>
  </si>
  <si>
    <t>0,00025*4000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</si>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</sst>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3"/>
      <c r="AQ5" s="23"/>
      <c r="AR5" s="21"/>
      <c r="BE5" s="35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3"/>
      <c r="AQ6" s="23"/>
      <c r="AR6" s="21"/>
      <c r="BE6" s="352"/>
      <c r="BS6" s="18" t="s">
        <v>18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21</v>
      </c>
      <c r="AL7" s="23"/>
      <c r="AM7" s="23"/>
      <c r="AN7" s="28" t="s">
        <v>22</v>
      </c>
      <c r="AO7" s="23"/>
      <c r="AP7" s="23"/>
      <c r="AQ7" s="23"/>
      <c r="AR7" s="21"/>
      <c r="BE7" s="352"/>
      <c r="BS7" s="18" t="s">
        <v>23</v>
      </c>
    </row>
    <row r="8" spans="1:74" s="1" customFormat="1" ht="12" customHeight="1">
      <c r="B8" s="22"/>
      <c r="C8" s="23"/>
      <c r="D8" s="30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26</v>
      </c>
      <c r="AL8" s="23"/>
      <c r="AM8" s="23"/>
      <c r="AN8" s="31" t="s">
        <v>27</v>
      </c>
      <c r="AO8" s="23"/>
      <c r="AP8" s="23"/>
      <c r="AQ8" s="23"/>
      <c r="AR8" s="21"/>
      <c r="BE8" s="352"/>
      <c r="BS8" s="18" t="s">
        <v>28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2"/>
      <c r="BS9" s="18" t="s">
        <v>29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52"/>
      <c r="BS10" s="18" t="s">
        <v>18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52"/>
      <c r="BS11" s="18" t="s">
        <v>18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2"/>
      <c r="BS12" s="18" t="s">
        <v>18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2" t="s">
        <v>37</v>
      </c>
      <c r="AO13" s="23"/>
      <c r="AP13" s="23"/>
      <c r="AQ13" s="23"/>
      <c r="AR13" s="21"/>
      <c r="BE13" s="352"/>
      <c r="BS13" s="18" t="s">
        <v>18</v>
      </c>
    </row>
    <row r="14" spans="1:74" ht="12.75">
      <c r="B14" s="22"/>
      <c r="C14" s="23"/>
      <c r="D14" s="23"/>
      <c r="E14" s="357" t="s">
        <v>37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0" t="s">
        <v>34</v>
      </c>
      <c r="AL14" s="23"/>
      <c r="AM14" s="23"/>
      <c r="AN14" s="32" t="s">
        <v>37</v>
      </c>
      <c r="AO14" s="23"/>
      <c r="AP14" s="23"/>
      <c r="AQ14" s="23"/>
      <c r="AR14" s="21"/>
      <c r="BE14" s="352"/>
      <c r="BS14" s="18" t="s">
        <v>18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2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5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35</v>
      </c>
      <c r="AO17" s="23"/>
      <c r="AP17" s="23"/>
      <c r="AQ17" s="23"/>
      <c r="AR17" s="21"/>
      <c r="BE17" s="352"/>
      <c r="BS17" s="18" t="s">
        <v>41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2"/>
      <c r="BS18" s="18" t="s">
        <v>6</v>
      </c>
    </row>
    <row r="19" spans="1:71" s="1" customFormat="1" ht="12" customHeight="1">
      <c r="B19" s="22"/>
      <c r="C19" s="23"/>
      <c r="D19" s="30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5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35</v>
      </c>
      <c r="AO20" s="23"/>
      <c r="AP20" s="23"/>
      <c r="AQ20" s="23"/>
      <c r="AR20" s="21"/>
      <c r="BE20" s="352"/>
      <c r="BS20" s="18" t="s">
        <v>41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2"/>
    </row>
    <row r="22" spans="1:71" s="1" customFormat="1" ht="12" customHeight="1">
      <c r="B22" s="22"/>
      <c r="C22" s="23"/>
      <c r="D22" s="30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2"/>
    </row>
    <row r="23" spans="1:71" s="1" customFormat="1" ht="47.25" customHeight="1">
      <c r="B23" s="22"/>
      <c r="C23" s="23"/>
      <c r="D23" s="23"/>
      <c r="E23" s="359" t="s">
        <v>44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23"/>
      <c r="AP23" s="23"/>
      <c r="AQ23" s="23"/>
      <c r="AR23" s="21"/>
      <c r="BE23" s="35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2"/>
    </row>
    <row r="26" spans="1:71" s="2" customFormat="1" ht="25.9" customHeight="1">
      <c r="A26" s="35"/>
      <c r="B26" s="36"/>
      <c r="C26" s="37"/>
      <c r="D26" s="38" t="s">
        <v>45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0">
        <f>ROUND(AG54,2)</f>
        <v>0</v>
      </c>
      <c r="AL26" s="361"/>
      <c r="AM26" s="361"/>
      <c r="AN26" s="361"/>
      <c r="AO26" s="361"/>
      <c r="AP26" s="37"/>
      <c r="AQ26" s="37"/>
      <c r="AR26" s="40"/>
      <c r="BE26" s="35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2" t="s">
        <v>46</v>
      </c>
      <c r="M28" s="362"/>
      <c r="N28" s="362"/>
      <c r="O28" s="362"/>
      <c r="P28" s="362"/>
      <c r="Q28" s="37"/>
      <c r="R28" s="37"/>
      <c r="S28" s="37"/>
      <c r="T28" s="37"/>
      <c r="U28" s="37"/>
      <c r="V28" s="37"/>
      <c r="W28" s="362" t="s">
        <v>47</v>
      </c>
      <c r="X28" s="362"/>
      <c r="Y28" s="362"/>
      <c r="Z28" s="362"/>
      <c r="AA28" s="362"/>
      <c r="AB28" s="362"/>
      <c r="AC28" s="362"/>
      <c r="AD28" s="362"/>
      <c r="AE28" s="362"/>
      <c r="AF28" s="37"/>
      <c r="AG28" s="37"/>
      <c r="AH28" s="37"/>
      <c r="AI28" s="37"/>
      <c r="AJ28" s="37"/>
      <c r="AK28" s="362" t="s">
        <v>48</v>
      </c>
      <c r="AL28" s="362"/>
      <c r="AM28" s="362"/>
      <c r="AN28" s="362"/>
      <c r="AO28" s="362"/>
      <c r="AP28" s="37"/>
      <c r="AQ28" s="37"/>
      <c r="AR28" s="40"/>
      <c r="BE28" s="352"/>
    </row>
    <row r="29" spans="1:71" s="3" customFormat="1" ht="14.45" customHeight="1">
      <c r="B29" s="41"/>
      <c r="C29" s="42"/>
      <c r="D29" s="30" t="s">
        <v>49</v>
      </c>
      <c r="E29" s="42"/>
      <c r="F29" s="30" t="s">
        <v>50</v>
      </c>
      <c r="G29" s="42"/>
      <c r="H29" s="42"/>
      <c r="I29" s="42"/>
      <c r="J29" s="42"/>
      <c r="K29" s="42"/>
      <c r="L29" s="365">
        <v>0.21</v>
      </c>
      <c r="M29" s="364"/>
      <c r="N29" s="364"/>
      <c r="O29" s="364"/>
      <c r="P29" s="364"/>
      <c r="Q29" s="42"/>
      <c r="R29" s="42"/>
      <c r="S29" s="42"/>
      <c r="T29" s="42"/>
      <c r="U29" s="42"/>
      <c r="V29" s="42"/>
      <c r="W29" s="363">
        <f>ROUND(AZ54, 2)</f>
        <v>0</v>
      </c>
      <c r="X29" s="364"/>
      <c r="Y29" s="364"/>
      <c r="Z29" s="364"/>
      <c r="AA29" s="364"/>
      <c r="AB29" s="364"/>
      <c r="AC29" s="364"/>
      <c r="AD29" s="364"/>
      <c r="AE29" s="364"/>
      <c r="AF29" s="42"/>
      <c r="AG29" s="42"/>
      <c r="AH29" s="42"/>
      <c r="AI29" s="42"/>
      <c r="AJ29" s="42"/>
      <c r="AK29" s="363">
        <f>ROUND(AV54, 2)</f>
        <v>0</v>
      </c>
      <c r="AL29" s="364"/>
      <c r="AM29" s="364"/>
      <c r="AN29" s="364"/>
      <c r="AO29" s="364"/>
      <c r="AP29" s="42"/>
      <c r="AQ29" s="42"/>
      <c r="AR29" s="43"/>
      <c r="BE29" s="353"/>
    </row>
    <row r="30" spans="1:71" s="3" customFormat="1" ht="14.45" customHeight="1">
      <c r="B30" s="41"/>
      <c r="C30" s="42"/>
      <c r="D30" s="42"/>
      <c r="E30" s="42"/>
      <c r="F30" s="30" t="s">
        <v>51</v>
      </c>
      <c r="G30" s="42"/>
      <c r="H30" s="42"/>
      <c r="I30" s="42"/>
      <c r="J30" s="42"/>
      <c r="K30" s="42"/>
      <c r="L30" s="365">
        <v>0.15</v>
      </c>
      <c r="M30" s="364"/>
      <c r="N30" s="364"/>
      <c r="O30" s="364"/>
      <c r="P30" s="364"/>
      <c r="Q30" s="42"/>
      <c r="R30" s="42"/>
      <c r="S30" s="42"/>
      <c r="T30" s="42"/>
      <c r="U30" s="42"/>
      <c r="V30" s="42"/>
      <c r="W30" s="363">
        <f>ROUND(BA54, 2)</f>
        <v>0</v>
      </c>
      <c r="X30" s="364"/>
      <c r="Y30" s="364"/>
      <c r="Z30" s="364"/>
      <c r="AA30" s="364"/>
      <c r="AB30" s="364"/>
      <c r="AC30" s="364"/>
      <c r="AD30" s="364"/>
      <c r="AE30" s="364"/>
      <c r="AF30" s="42"/>
      <c r="AG30" s="42"/>
      <c r="AH30" s="42"/>
      <c r="AI30" s="42"/>
      <c r="AJ30" s="42"/>
      <c r="AK30" s="363">
        <f>ROUND(AW54, 2)</f>
        <v>0</v>
      </c>
      <c r="AL30" s="364"/>
      <c r="AM30" s="364"/>
      <c r="AN30" s="364"/>
      <c r="AO30" s="364"/>
      <c r="AP30" s="42"/>
      <c r="AQ30" s="42"/>
      <c r="AR30" s="43"/>
      <c r="BE30" s="353"/>
    </row>
    <row r="31" spans="1:71" s="3" customFormat="1" ht="14.45" hidden="1" customHeight="1">
      <c r="B31" s="41"/>
      <c r="C31" s="42"/>
      <c r="D31" s="42"/>
      <c r="E31" s="42"/>
      <c r="F31" s="30" t="s">
        <v>52</v>
      </c>
      <c r="G31" s="42"/>
      <c r="H31" s="42"/>
      <c r="I31" s="42"/>
      <c r="J31" s="42"/>
      <c r="K31" s="42"/>
      <c r="L31" s="365">
        <v>0.21</v>
      </c>
      <c r="M31" s="364"/>
      <c r="N31" s="364"/>
      <c r="O31" s="364"/>
      <c r="P31" s="364"/>
      <c r="Q31" s="42"/>
      <c r="R31" s="42"/>
      <c r="S31" s="42"/>
      <c r="T31" s="42"/>
      <c r="U31" s="42"/>
      <c r="V31" s="42"/>
      <c r="W31" s="363">
        <f>ROUND(BB54, 2)</f>
        <v>0</v>
      </c>
      <c r="X31" s="364"/>
      <c r="Y31" s="364"/>
      <c r="Z31" s="364"/>
      <c r="AA31" s="364"/>
      <c r="AB31" s="364"/>
      <c r="AC31" s="364"/>
      <c r="AD31" s="364"/>
      <c r="AE31" s="364"/>
      <c r="AF31" s="42"/>
      <c r="AG31" s="42"/>
      <c r="AH31" s="42"/>
      <c r="AI31" s="42"/>
      <c r="AJ31" s="42"/>
      <c r="AK31" s="363">
        <v>0</v>
      </c>
      <c r="AL31" s="364"/>
      <c r="AM31" s="364"/>
      <c r="AN31" s="364"/>
      <c r="AO31" s="364"/>
      <c r="AP31" s="42"/>
      <c r="AQ31" s="42"/>
      <c r="AR31" s="43"/>
      <c r="BE31" s="353"/>
    </row>
    <row r="32" spans="1:71" s="3" customFormat="1" ht="14.45" hidden="1" customHeight="1">
      <c r="B32" s="41"/>
      <c r="C32" s="42"/>
      <c r="D32" s="42"/>
      <c r="E32" s="42"/>
      <c r="F32" s="30" t="s">
        <v>53</v>
      </c>
      <c r="G32" s="42"/>
      <c r="H32" s="42"/>
      <c r="I32" s="42"/>
      <c r="J32" s="42"/>
      <c r="K32" s="42"/>
      <c r="L32" s="365">
        <v>0.15</v>
      </c>
      <c r="M32" s="364"/>
      <c r="N32" s="364"/>
      <c r="O32" s="364"/>
      <c r="P32" s="364"/>
      <c r="Q32" s="42"/>
      <c r="R32" s="42"/>
      <c r="S32" s="42"/>
      <c r="T32" s="42"/>
      <c r="U32" s="42"/>
      <c r="V32" s="42"/>
      <c r="W32" s="363">
        <f>ROUND(BC54, 2)</f>
        <v>0</v>
      </c>
      <c r="X32" s="364"/>
      <c r="Y32" s="364"/>
      <c r="Z32" s="364"/>
      <c r="AA32" s="364"/>
      <c r="AB32" s="364"/>
      <c r="AC32" s="364"/>
      <c r="AD32" s="364"/>
      <c r="AE32" s="364"/>
      <c r="AF32" s="42"/>
      <c r="AG32" s="42"/>
      <c r="AH32" s="42"/>
      <c r="AI32" s="42"/>
      <c r="AJ32" s="42"/>
      <c r="AK32" s="363">
        <v>0</v>
      </c>
      <c r="AL32" s="364"/>
      <c r="AM32" s="364"/>
      <c r="AN32" s="364"/>
      <c r="AO32" s="364"/>
      <c r="AP32" s="42"/>
      <c r="AQ32" s="42"/>
      <c r="AR32" s="43"/>
      <c r="BE32" s="353"/>
    </row>
    <row r="33" spans="1:57" s="3" customFormat="1" ht="14.45" hidden="1" customHeight="1">
      <c r="B33" s="41"/>
      <c r="C33" s="42"/>
      <c r="D33" s="42"/>
      <c r="E33" s="42"/>
      <c r="F33" s="30" t="s">
        <v>54</v>
      </c>
      <c r="G33" s="42"/>
      <c r="H33" s="42"/>
      <c r="I33" s="42"/>
      <c r="J33" s="42"/>
      <c r="K33" s="42"/>
      <c r="L33" s="365">
        <v>0</v>
      </c>
      <c r="M33" s="364"/>
      <c r="N33" s="364"/>
      <c r="O33" s="364"/>
      <c r="P33" s="364"/>
      <c r="Q33" s="42"/>
      <c r="R33" s="42"/>
      <c r="S33" s="42"/>
      <c r="T33" s="42"/>
      <c r="U33" s="42"/>
      <c r="V33" s="42"/>
      <c r="W33" s="363">
        <f>ROUND(BD54, 2)</f>
        <v>0</v>
      </c>
      <c r="X33" s="364"/>
      <c r="Y33" s="364"/>
      <c r="Z33" s="364"/>
      <c r="AA33" s="364"/>
      <c r="AB33" s="364"/>
      <c r="AC33" s="364"/>
      <c r="AD33" s="364"/>
      <c r="AE33" s="364"/>
      <c r="AF33" s="42"/>
      <c r="AG33" s="42"/>
      <c r="AH33" s="42"/>
      <c r="AI33" s="42"/>
      <c r="AJ33" s="42"/>
      <c r="AK33" s="363">
        <v>0</v>
      </c>
      <c r="AL33" s="364"/>
      <c r="AM33" s="364"/>
      <c r="AN33" s="364"/>
      <c r="AO33" s="36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56</v>
      </c>
      <c r="U35" s="46"/>
      <c r="V35" s="46"/>
      <c r="W35" s="46"/>
      <c r="X35" s="369" t="s">
        <v>57</v>
      </c>
      <c r="Y35" s="367"/>
      <c r="Z35" s="367"/>
      <c r="AA35" s="367"/>
      <c r="AB35" s="367"/>
      <c r="AC35" s="46"/>
      <c r="AD35" s="46"/>
      <c r="AE35" s="46"/>
      <c r="AF35" s="46"/>
      <c r="AG35" s="46"/>
      <c r="AH35" s="46"/>
      <c r="AI35" s="46"/>
      <c r="AJ35" s="46"/>
      <c r="AK35" s="366">
        <f>SUM(AK26:AK33)</f>
        <v>0</v>
      </c>
      <c r="AL35" s="367"/>
      <c r="AM35" s="367"/>
      <c r="AN35" s="367"/>
      <c r="AO35" s="36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16040a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7" t="str">
        <f>K6</f>
        <v>LOKÁLNÍ BIOKORIDOR IIBK3 DVORY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24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Dvory u Nymburka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26</v>
      </c>
      <c r="AJ47" s="37"/>
      <c r="AK47" s="37"/>
      <c r="AL47" s="37"/>
      <c r="AM47" s="329" t="str">
        <f>IF(AN8= "","",AN8)</f>
        <v>22. 2. 2021</v>
      </c>
      <c r="AN47" s="329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Státní pozemkový úřad, KPÚ pro Středočeský kraj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38</v>
      </c>
      <c r="AJ49" s="37"/>
      <c r="AK49" s="37"/>
      <c r="AL49" s="37"/>
      <c r="AM49" s="330" t="str">
        <f>IF(E17="","",E17)</f>
        <v>ATELIER FONTES s.r.o.</v>
      </c>
      <c r="AN49" s="331"/>
      <c r="AO49" s="331"/>
      <c r="AP49" s="331"/>
      <c r="AQ49" s="37"/>
      <c r="AR49" s="40"/>
      <c r="AS49" s="332" t="s">
        <v>59</v>
      </c>
      <c r="AT49" s="33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42</v>
      </c>
      <c r="AJ50" s="37"/>
      <c r="AK50" s="37"/>
      <c r="AL50" s="37"/>
      <c r="AM50" s="330" t="str">
        <f>IF(E20="","",E20)</f>
        <v>ATELIER FONTES s.r.o.</v>
      </c>
      <c r="AN50" s="331"/>
      <c r="AO50" s="331"/>
      <c r="AP50" s="331"/>
      <c r="AQ50" s="37"/>
      <c r="AR50" s="40"/>
      <c r="AS50" s="334"/>
      <c r="AT50" s="33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6"/>
      <c r="AT51" s="33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8" t="s">
        <v>60</v>
      </c>
      <c r="D52" s="339"/>
      <c r="E52" s="339"/>
      <c r="F52" s="339"/>
      <c r="G52" s="339"/>
      <c r="H52" s="67"/>
      <c r="I52" s="341" t="s">
        <v>61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 t="s">
        <v>62</v>
      </c>
      <c r="AH52" s="339"/>
      <c r="AI52" s="339"/>
      <c r="AJ52" s="339"/>
      <c r="AK52" s="339"/>
      <c r="AL52" s="339"/>
      <c r="AM52" s="339"/>
      <c r="AN52" s="341" t="s">
        <v>63</v>
      </c>
      <c r="AO52" s="339"/>
      <c r="AP52" s="339"/>
      <c r="AQ52" s="68" t="s">
        <v>64</v>
      </c>
      <c r="AR52" s="40"/>
      <c r="AS52" s="69" t="s">
        <v>65</v>
      </c>
      <c r="AT52" s="70" t="s">
        <v>66</v>
      </c>
      <c r="AU52" s="70" t="s">
        <v>67</v>
      </c>
      <c r="AV52" s="70" t="s">
        <v>68</v>
      </c>
      <c r="AW52" s="70" t="s">
        <v>69</v>
      </c>
      <c r="AX52" s="70" t="s">
        <v>70</v>
      </c>
      <c r="AY52" s="70" t="s">
        <v>71</v>
      </c>
      <c r="AZ52" s="70" t="s">
        <v>72</v>
      </c>
      <c r="BA52" s="70" t="s">
        <v>73</v>
      </c>
      <c r="BB52" s="70" t="s">
        <v>74</v>
      </c>
      <c r="BC52" s="70" t="s">
        <v>75</v>
      </c>
      <c r="BD52" s="71" t="s">
        <v>76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77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ROUND(AG55+AG56+AG60,2)</f>
        <v>0</v>
      </c>
      <c r="AH54" s="349"/>
      <c r="AI54" s="349"/>
      <c r="AJ54" s="349"/>
      <c r="AK54" s="349"/>
      <c r="AL54" s="349"/>
      <c r="AM54" s="349"/>
      <c r="AN54" s="350">
        <f t="shared" ref="AN54:AN60" si="0">SUM(AG54,AT54)</f>
        <v>0</v>
      </c>
      <c r="AO54" s="350"/>
      <c r="AP54" s="350"/>
      <c r="AQ54" s="79" t="s">
        <v>35</v>
      </c>
      <c r="AR54" s="80"/>
      <c r="AS54" s="81">
        <f>ROUND(AS55+AS56+AS60,2)</f>
        <v>0</v>
      </c>
      <c r="AT54" s="82">
        <f t="shared" ref="AT54:AT60" si="1">ROUND(SUM(AV54:AW54),2)</f>
        <v>0</v>
      </c>
      <c r="AU54" s="83">
        <f>ROUND(AU55+AU56+AU60,5)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ROUND(AZ55+AZ56+AZ60,2)</f>
        <v>0</v>
      </c>
      <c r="BA54" s="82">
        <f>ROUND(BA55+BA56+BA60,2)</f>
        <v>0</v>
      </c>
      <c r="BB54" s="82">
        <f>ROUND(BB55+BB56+BB60,2)</f>
        <v>0</v>
      </c>
      <c r="BC54" s="82">
        <f>ROUND(BC55+BC56+BC60,2)</f>
        <v>0</v>
      </c>
      <c r="BD54" s="84">
        <f>ROUND(BD55+BD56+BD60,2)</f>
        <v>0</v>
      </c>
      <c r="BS54" s="85" t="s">
        <v>78</v>
      </c>
      <c r="BT54" s="85" t="s">
        <v>79</v>
      </c>
      <c r="BU54" s="86" t="s">
        <v>80</v>
      </c>
      <c r="BV54" s="85" t="s">
        <v>81</v>
      </c>
      <c r="BW54" s="85" t="s">
        <v>5</v>
      </c>
      <c r="BX54" s="85" t="s">
        <v>82</v>
      </c>
      <c r="CL54" s="85" t="s">
        <v>20</v>
      </c>
    </row>
    <row r="55" spans="1:91" s="7" customFormat="1" ht="16.5" customHeight="1">
      <c r="A55" s="87" t="s">
        <v>83</v>
      </c>
      <c r="B55" s="88"/>
      <c r="C55" s="89"/>
      <c r="D55" s="344" t="s">
        <v>84</v>
      </c>
      <c r="E55" s="344"/>
      <c r="F55" s="344"/>
      <c r="G55" s="344"/>
      <c r="H55" s="344"/>
      <c r="I55" s="90"/>
      <c r="J55" s="344" t="s">
        <v>85</v>
      </c>
      <c r="K55" s="344"/>
      <c r="L55" s="344"/>
      <c r="M55" s="344"/>
      <c r="N55" s="344"/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2">
        <f>'SO-01 - Vegetační úpravy'!J30</f>
        <v>0</v>
      </c>
      <c r="AH55" s="343"/>
      <c r="AI55" s="343"/>
      <c r="AJ55" s="343"/>
      <c r="AK55" s="343"/>
      <c r="AL55" s="343"/>
      <c r="AM55" s="343"/>
      <c r="AN55" s="342">
        <f t="shared" si="0"/>
        <v>0</v>
      </c>
      <c r="AO55" s="343"/>
      <c r="AP55" s="343"/>
      <c r="AQ55" s="91" t="s">
        <v>86</v>
      </c>
      <c r="AR55" s="92"/>
      <c r="AS55" s="93">
        <v>0</v>
      </c>
      <c r="AT55" s="94">
        <f t="shared" si="1"/>
        <v>0</v>
      </c>
      <c r="AU55" s="95">
        <f>'SO-01 - Vegetační úpravy'!P83</f>
        <v>0</v>
      </c>
      <c r="AV55" s="94">
        <f>'SO-01 - Vegetační úpravy'!J33</f>
        <v>0</v>
      </c>
      <c r="AW55" s="94">
        <f>'SO-01 - Vegetační úpravy'!J34</f>
        <v>0</v>
      </c>
      <c r="AX55" s="94">
        <f>'SO-01 - Vegetační úpravy'!J35</f>
        <v>0</v>
      </c>
      <c r="AY55" s="94">
        <f>'SO-01 - Vegetační úpravy'!J36</f>
        <v>0</v>
      </c>
      <c r="AZ55" s="94">
        <f>'SO-01 - Vegetační úpravy'!F33</f>
        <v>0</v>
      </c>
      <c r="BA55" s="94">
        <f>'SO-01 - Vegetační úpravy'!F34</f>
        <v>0</v>
      </c>
      <c r="BB55" s="94">
        <f>'SO-01 - Vegetační úpravy'!F35</f>
        <v>0</v>
      </c>
      <c r="BC55" s="94">
        <f>'SO-01 - Vegetační úpravy'!F36</f>
        <v>0</v>
      </c>
      <c r="BD55" s="96">
        <f>'SO-01 - Vegetační úpravy'!F37</f>
        <v>0</v>
      </c>
      <c r="BT55" s="97" t="s">
        <v>23</v>
      </c>
      <c r="BV55" s="97" t="s">
        <v>81</v>
      </c>
      <c r="BW55" s="97" t="s">
        <v>87</v>
      </c>
      <c r="BX55" s="97" t="s">
        <v>5</v>
      </c>
      <c r="CL55" s="97" t="s">
        <v>20</v>
      </c>
      <c r="CM55" s="97" t="s">
        <v>88</v>
      </c>
    </row>
    <row r="56" spans="1:91" s="7" customFormat="1" ht="16.5" customHeight="1">
      <c r="B56" s="88"/>
      <c r="C56" s="89"/>
      <c r="D56" s="344" t="s">
        <v>89</v>
      </c>
      <c r="E56" s="344"/>
      <c r="F56" s="344"/>
      <c r="G56" s="344"/>
      <c r="H56" s="344"/>
      <c r="I56" s="90"/>
      <c r="J56" s="344" t="s">
        <v>90</v>
      </c>
      <c r="K56" s="344"/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45">
        <f>ROUND(SUM(AG57:AG59),2)</f>
        <v>0</v>
      </c>
      <c r="AH56" s="343"/>
      <c r="AI56" s="343"/>
      <c r="AJ56" s="343"/>
      <c r="AK56" s="343"/>
      <c r="AL56" s="343"/>
      <c r="AM56" s="343"/>
      <c r="AN56" s="342">
        <f t="shared" si="0"/>
        <v>0</v>
      </c>
      <c r="AO56" s="343"/>
      <c r="AP56" s="343"/>
      <c r="AQ56" s="91" t="s">
        <v>86</v>
      </c>
      <c r="AR56" s="92"/>
      <c r="AS56" s="93">
        <f>ROUND(SUM(AS57:AS59),2)</f>
        <v>0</v>
      </c>
      <c r="AT56" s="94">
        <f t="shared" si="1"/>
        <v>0</v>
      </c>
      <c r="AU56" s="95">
        <f>ROUND(SUM(AU57:AU59),5)</f>
        <v>0</v>
      </c>
      <c r="AV56" s="94">
        <f>ROUND(AZ56*L29,2)</f>
        <v>0</v>
      </c>
      <c r="AW56" s="94">
        <f>ROUND(BA56*L30,2)</f>
        <v>0</v>
      </c>
      <c r="AX56" s="94">
        <f>ROUND(BB56*L29,2)</f>
        <v>0</v>
      </c>
      <c r="AY56" s="94">
        <f>ROUND(BC56*L30,2)</f>
        <v>0</v>
      </c>
      <c r="AZ56" s="94">
        <f>ROUND(SUM(AZ57:AZ59),2)</f>
        <v>0</v>
      </c>
      <c r="BA56" s="94">
        <f>ROUND(SUM(BA57:BA59),2)</f>
        <v>0</v>
      </c>
      <c r="BB56" s="94">
        <f>ROUND(SUM(BB57:BB59),2)</f>
        <v>0</v>
      </c>
      <c r="BC56" s="94">
        <f>ROUND(SUM(BC57:BC59),2)</f>
        <v>0</v>
      </c>
      <c r="BD56" s="96">
        <f>ROUND(SUM(BD57:BD59),2)</f>
        <v>0</v>
      </c>
      <c r="BS56" s="97" t="s">
        <v>78</v>
      </c>
      <c r="BT56" s="97" t="s">
        <v>23</v>
      </c>
      <c r="BU56" s="97" t="s">
        <v>80</v>
      </c>
      <c r="BV56" s="97" t="s">
        <v>81</v>
      </c>
      <c r="BW56" s="97" t="s">
        <v>91</v>
      </c>
      <c r="BX56" s="97" t="s">
        <v>5</v>
      </c>
      <c r="CL56" s="97" t="s">
        <v>20</v>
      </c>
      <c r="CM56" s="97" t="s">
        <v>88</v>
      </c>
    </row>
    <row r="57" spans="1:91" s="4" customFormat="1" ht="16.5" customHeight="1">
      <c r="A57" s="87" t="s">
        <v>83</v>
      </c>
      <c r="B57" s="52"/>
      <c r="C57" s="98"/>
      <c r="D57" s="98"/>
      <c r="E57" s="346" t="s">
        <v>23</v>
      </c>
      <c r="F57" s="346"/>
      <c r="G57" s="346"/>
      <c r="H57" s="346"/>
      <c r="I57" s="346"/>
      <c r="J57" s="98"/>
      <c r="K57" s="346" t="s">
        <v>92</v>
      </c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7">
        <f>'1 - Následná péče - první...'!J32</f>
        <v>0</v>
      </c>
      <c r="AH57" s="348"/>
      <c r="AI57" s="348"/>
      <c r="AJ57" s="348"/>
      <c r="AK57" s="348"/>
      <c r="AL57" s="348"/>
      <c r="AM57" s="348"/>
      <c r="AN57" s="347">
        <f t="shared" si="0"/>
        <v>0</v>
      </c>
      <c r="AO57" s="348"/>
      <c r="AP57" s="348"/>
      <c r="AQ57" s="99" t="s">
        <v>93</v>
      </c>
      <c r="AR57" s="54"/>
      <c r="AS57" s="100">
        <v>0</v>
      </c>
      <c r="AT57" s="101">
        <f t="shared" si="1"/>
        <v>0</v>
      </c>
      <c r="AU57" s="102">
        <f>'1 - Následná péče - první...'!P88</f>
        <v>0</v>
      </c>
      <c r="AV57" s="101">
        <f>'1 - Následná péče - první...'!J35</f>
        <v>0</v>
      </c>
      <c r="AW57" s="101">
        <f>'1 - Následná péče - první...'!J36</f>
        <v>0</v>
      </c>
      <c r="AX57" s="101">
        <f>'1 - Následná péče - první...'!J37</f>
        <v>0</v>
      </c>
      <c r="AY57" s="101">
        <f>'1 - Následná péče - první...'!J38</f>
        <v>0</v>
      </c>
      <c r="AZ57" s="101">
        <f>'1 - Následná péče - první...'!F35</f>
        <v>0</v>
      </c>
      <c r="BA57" s="101">
        <f>'1 - Následná péče - první...'!F36</f>
        <v>0</v>
      </c>
      <c r="BB57" s="101">
        <f>'1 - Následná péče - první...'!F37</f>
        <v>0</v>
      </c>
      <c r="BC57" s="101">
        <f>'1 - Následná péče - první...'!F38</f>
        <v>0</v>
      </c>
      <c r="BD57" s="103">
        <f>'1 - Následná péče - první...'!F39</f>
        <v>0</v>
      </c>
      <c r="BT57" s="104" t="s">
        <v>88</v>
      </c>
      <c r="BV57" s="104" t="s">
        <v>81</v>
      </c>
      <c r="BW57" s="104" t="s">
        <v>94</v>
      </c>
      <c r="BX57" s="104" t="s">
        <v>91</v>
      </c>
      <c r="CL57" s="104" t="s">
        <v>20</v>
      </c>
    </row>
    <row r="58" spans="1:91" s="4" customFormat="1" ht="16.5" customHeight="1">
      <c r="A58" s="87" t="s">
        <v>83</v>
      </c>
      <c r="B58" s="52"/>
      <c r="C58" s="98"/>
      <c r="D58" s="98"/>
      <c r="E58" s="346" t="s">
        <v>88</v>
      </c>
      <c r="F58" s="346"/>
      <c r="G58" s="346"/>
      <c r="H58" s="346"/>
      <c r="I58" s="346"/>
      <c r="J58" s="98"/>
      <c r="K58" s="346" t="s">
        <v>95</v>
      </c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47">
        <f>'2 - Následná péče - druhý...'!J32</f>
        <v>0</v>
      </c>
      <c r="AH58" s="348"/>
      <c r="AI58" s="348"/>
      <c r="AJ58" s="348"/>
      <c r="AK58" s="348"/>
      <c r="AL58" s="348"/>
      <c r="AM58" s="348"/>
      <c r="AN58" s="347">
        <f t="shared" si="0"/>
        <v>0</v>
      </c>
      <c r="AO58" s="348"/>
      <c r="AP58" s="348"/>
      <c r="AQ58" s="99" t="s">
        <v>93</v>
      </c>
      <c r="AR58" s="54"/>
      <c r="AS58" s="100">
        <v>0</v>
      </c>
      <c r="AT58" s="101">
        <f t="shared" si="1"/>
        <v>0</v>
      </c>
      <c r="AU58" s="102">
        <f>'2 - Následná péče - druhý...'!P88</f>
        <v>0</v>
      </c>
      <c r="AV58" s="101">
        <f>'2 - Následná péče - druhý...'!J35</f>
        <v>0</v>
      </c>
      <c r="AW58" s="101">
        <f>'2 - Následná péče - druhý...'!J36</f>
        <v>0</v>
      </c>
      <c r="AX58" s="101">
        <f>'2 - Následná péče - druhý...'!J37</f>
        <v>0</v>
      </c>
      <c r="AY58" s="101">
        <f>'2 - Následná péče - druhý...'!J38</f>
        <v>0</v>
      </c>
      <c r="AZ58" s="101">
        <f>'2 - Následná péče - druhý...'!F35</f>
        <v>0</v>
      </c>
      <c r="BA58" s="101">
        <f>'2 - Následná péče - druhý...'!F36</f>
        <v>0</v>
      </c>
      <c r="BB58" s="101">
        <f>'2 - Následná péče - druhý...'!F37</f>
        <v>0</v>
      </c>
      <c r="BC58" s="101">
        <f>'2 - Následná péče - druhý...'!F38</f>
        <v>0</v>
      </c>
      <c r="BD58" s="103">
        <f>'2 - Následná péče - druhý...'!F39</f>
        <v>0</v>
      </c>
      <c r="BT58" s="104" t="s">
        <v>88</v>
      </c>
      <c r="BV58" s="104" t="s">
        <v>81</v>
      </c>
      <c r="BW58" s="104" t="s">
        <v>96</v>
      </c>
      <c r="BX58" s="104" t="s">
        <v>91</v>
      </c>
      <c r="CL58" s="104" t="s">
        <v>20</v>
      </c>
    </row>
    <row r="59" spans="1:91" s="4" customFormat="1" ht="16.5" customHeight="1">
      <c r="A59" s="87" t="s">
        <v>83</v>
      </c>
      <c r="B59" s="52"/>
      <c r="C59" s="98"/>
      <c r="D59" s="98"/>
      <c r="E59" s="346" t="s">
        <v>97</v>
      </c>
      <c r="F59" s="346"/>
      <c r="G59" s="346"/>
      <c r="H59" s="346"/>
      <c r="I59" s="346"/>
      <c r="J59" s="98"/>
      <c r="K59" s="346" t="s">
        <v>98</v>
      </c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47">
        <f>'3 - Následná péče - třetí...'!J32</f>
        <v>0</v>
      </c>
      <c r="AH59" s="348"/>
      <c r="AI59" s="348"/>
      <c r="AJ59" s="348"/>
      <c r="AK59" s="348"/>
      <c r="AL59" s="348"/>
      <c r="AM59" s="348"/>
      <c r="AN59" s="347">
        <f t="shared" si="0"/>
        <v>0</v>
      </c>
      <c r="AO59" s="348"/>
      <c r="AP59" s="348"/>
      <c r="AQ59" s="99" t="s">
        <v>93</v>
      </c>
      <c r="AR59" s="54"/>
      <c r="AS59" s="100">
        <v>0</v>
      </c>
      <c r="AT59" s="101">
        <f t="shared" si="1"/>
        <v>0</v>
      </c>
      <c r="AU59" s="102">
        <f>'3 - Následná péče - třetí...'!P88</f>
        <v>0</v>
      </c>
      <c r="AV59" s="101">
        <f>'3 - Následná péče - třetí...'!J35</f>
        <v>0</v>
      </c>
      <c r="AW59" s="101">
        <f>'3 - Následná péče - třetí...'!J36</f>
        <v>0</v>
      </c>
      <c r="AX59" s="101">
        <f>'3 - Následná péče - třetí...'!J37</f>
        <v>0</v>
      </c>
      <c r="AY59" s="101">
        <f>'3 - Následná péče - třetí...'!J38</f>
        <v>0</v>
      </c>
      <c r="AZ59" s="101">
        <f>'3 - Následná péče - třetí...'!F35</f>
        <v>0</v>
      </c>
      <c r="BA59" s="101">
        <f>'3 - Následná péče - třetí...'!F36</f>
        <v>0</v>
      </c>
      <c r="BB59" s="101">
        <f>'3 - Následná péče - třetí...'!F37</f>
        <v>0</v>
      </c>
      <c r="BC59" s="101">
        <f>'3 - Následná péče - třetí...'!F38</f>
        <v>0</v>
      </c>
      <c r="BD59" s="103">
        <f>'3 - Následná péče - třetí...'!F39</f>
        <v>0</v>
      </c>
      <c r="BT59" s="104" t="s">
        <v>88</v>
      </c>
      <c r="BV59" s="104" t="s">
        <v>81</v>
      </c>
      <c r="BW59" s="104" t="s">
        <v>99</v>
      </c>
      <c r="BX59" s="104" t="s">
        <v>91</v>
      </c>
      <c r="CL59" s="104" t="s">
        <v>20</v>
      </c>
    </row>
    <row r="60" spans="1:91" s="7" customFormat="1" ht="16.5" customHeight="1">
      <c r="A60" s="87" t="s">
        <v>83</v>
      </c>
      <c r="B60" s="88"/>
      <c r="C60" s="89"/>
      <c r="D60" s="344" t="s">
        <v>100</v>
      </c>
      <c r="E60" s="344"/>
      <c r="F60" s="344"/>
      <c r="G60" s="344"/>
      <c r="H60" s="344"/>
      <c r="I60" s="90"/>
      <c r="J60" s="344" t="s">
        <v>101</v>
      </c>
      <c r="K60" s="344"/>
      <c r="L60" s="344"/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42">
        <f>'00 - Vedlejší rozpočtové ...'!J30</f>
        <v>0</v>
      </c>
      <c r="AH60" s="343"/>
      <c r="AI60" s="343"/>
      <c r="AJ60" s="343"/>
      <c r="AK60" s="343"/>
      <c r="AL60" s="343"/>
      <c r="AM60" s="343"/>
      <c r="AN60" s="342">
        <f t="shared" si="0"/>
        <v>0</v>
      </c>
      <c r="AO60" s="343"/>
      <c r="AP60" s="343"/>
      <c r="AQ60" s="91" t="s">
        <v>86</v>
      </c>
      <c r="AR60" s="92"/>
      <c r="AS60" s="105">
        <v>0</v>
      </c>
      <c r="AT60" s="106">
        <f t="shared" si="1"/>
        <v>0</v>
      </c>
      <c r="AU60" s="107">
        <f>'00 - Vedlejší rozpočtové ...'!P82</f>
        <v>0</v>
      </c>
      <c r="AV60" s="106">
        <f>'00 - Vedlejší rozpočtové ...'!J33</f>
        <v>0</v>
      </c>
      <c r="AW60" s="106">
        <f>'00 - Vedlejší rozpočtové ...'!J34</f>
        <v>0</v>
      </c>
      <c r="AX60" s="106">
        <f>'00 - Vedlejší rozpočtové ...'!J35</f>
        <v>0</v>
      </c>
      <c r="AY60" s="106">
        <f>'00 - Vedlejší rozpočtové ...'!J36</f>
        <v>0</v>
      </c>
      <c r="AZ60" s="106">
        <f>'00 - Vedlejší rozpočtové ...'!F33</f>
        <v>0</v>
      </c>
      <c r="BA60" s="106">
        <f>'00 - Vedlejší rozpočtové ...'!F34</f>
        <v>0</v>
      </c>
      <c r="BB60" s="106">
        <f>'00 - Vedlejší rozpočtové ...'!F35</f>
        <v>0</v>
      </c>
      <c r="BC60" s="106">
        <f>'00 - Vedlejší rozpočtové ...'!F36</f>
        <v>0</v>
      </c>
      <c r="BD60" s="108">
        <f>'00 - Vedlejší rozpočtové ...'!F37</f>
        <v>0</v>
      </c>
      <c r="BT60" s="97" t="s">
        <v>23</v>
      </c>
      <c r="BV60" s="97" t="s">
        <v>81</v>
      </c>
      <c r="BW60" s="97" t="s">
        <v>102</v>
      </c>
      <c r="BX60" s="97" t="s">
        <v>5</v>
      </c>
      <c r="CL60" s="97" t="s">
        <v>20</v>
      </c>
      <c r="CM60" s="97" t="s">
        <v>88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mrFsy5ekfYxmRS+tLK28HFCKIVAq4qriTByx1eisHW6S5V/3PKmxTwyvflQ8uZlaHa5NkUfHQZkyMBLdMtYsbw==" saltValue="O0st88XSmKn/exBzOYSsH7fMkolskNsXMgHSJ/lJrA7G96Sbg5mjjvOHV73VR1Lw16HOdcsVWjScKjTOvlIBKw==" spinCount="100000" sheet="1" objects="1" scenarios="1" formatColumns="0" formatRows="0"/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SO-01 - Vegetační úpravy'!C2" display="/"/>
    <hyperlink ref="A57" location="'1 - Následná péče - první...'!C2" display="/"/>
    <hyperlink ref="A58" location="'2 - Následná péče - druhý...'!C2" display="/"/>
    <hyperlink ref="A59" location="'3 - Následná péče - třetí...'!C2" display="/"/>
    <hyperlink ref="A60" location="'00 - Vedlejší rozpočtové ...'!C2" display="/"/>
  </hyperlinks>
  <pageMargins left="0.39370078740157483" right="0.39370078740157483" top="0.39370078740157483" bottom="0.39370078740157483" header="0" footer="0.19685039370078741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2"/>
  <sheetViews>
    <sheetView showGridLines="0" topLeftCell="A1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LOKÁLNÍ BIOKORIDOR IIBK3 DVORY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104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3" t="s">
        <v>105</v>
      </c>
      <c r="F9" s="374"/>
      <c r="G9" s="374"/>
      <c r="H9" s="374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04" t="s">
        <v>20</v>
      </c>
      <c r="G11" s="35"/>
      <c r="H11" s="35"/>
      <c r="I11" s="113" t="s">
        <v>21</v>
      </c>
      <c r="J11" s="104" t="s">
        <v>35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24</v>
      </c>
      <c r="E12" s="35"/>
      <c r="F12" s="104" t="s">
        <v>25</v>
      </c>
      <c r="G12" s="35"/>
      <c r="H12" s="35"/>
      <c r="I12" s="113" t="s">
        <v>26</v>
      </c>
      <c r="J12" s="115" t="str">
        <f>'Rekapitulace stavby'!AN8</f>
        <v>22. 2. 2021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34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35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42</v>
      </c>
      <c r="E23" s="35"/>
      <c r="F23" s="35"/>
      <c r="G23" s="35"/>
      <c r="H23" s="35"/>
      <c r="I23" s="113" t="s">
        <v>31</v>
      </c>
      <c r="J23" s="104" t="s">
        <v>39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3" t="s">
        <v>34</v>
      </c>
      <c r="J24" s="104" t="s">
        <v>35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35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45</v>
      </c>
      <c r="E30" s="35"/>
      <c r="F30" s="35"/>
      <c r="G30" s="35"/>
      <c r="H30" s="35"/>
      <c r="I30" s="35"/>
      <c r="J30" s="121">
        <f>ROUND(J83,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47</v>
      </c>
      <c r="G32" s="35"/>
      <c r="H32" s="35"/>
      <c r="I32" s="122" t="s">
        <v>46</v>
      </c>
      <c r="J32" s="122" t="s">
        <v>48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49</v>
      </c>
      <c r="E33" s="113" t="s">
        <v>50</v>
      </c>
      <c r="F33" s="124">
        <f>ROUND((SUM(BE83:BE171)),  2)</f>
        <v>0</v>
      </c>
      <c r="G33" s="35"/>
      <c r="H33" s="35"/>
      <c r="I33" s="125">
        <v>0.21</v>
      </c>
      <c r="J33" s="124">
        <f>ROUND(((SUM(BE83:BE171))*I33),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51</v>
      </c>
      <c r="F34" s="124">
        <f>ROUND((SUM(BF83:BF171)),  2)</f>
        <v>0</v>
      </c>
      <c r="G34" s="35"/>
      <c r="H34" s="35"/>
      <c r="I34" s="125">
        <v>0.15</v>
      </c>
      <c r="J34" s="124">
        <f>ROUND(((SUM(BF83:BF171))*I34),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52</v>
      </c>
      <c r="F35" s="124">
        <f>ROUND((SUM(BG83:BG171)),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53</v>
      </c>
      <c r="F36" s="124">
        <f>ROUND((SUM(BH83:BH171)),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54</v>
      </c>
      <c r="F37" s="124">
        <f>ROUND((SUM(BI83:BI171)),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55</v>
      </c>
      <c r="E39" s="128"/>
      <c r="F39" s="128"/>
      <c r="G39" s="129" t="s">
        <v>56</v>
      </c>
      <c r="H39" s="130" t="s">
        <v>57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106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LOKÁLNÍ BIOKORIDOR IIBK3 DVORY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SO-01 - Vegetační úpravy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24</v>
      </c>
      <c r="D52" s="37"/>
      <c r="E52" s="37"/>
      <c r="F52" s="28" t="str">
        <f>F12</f>
        <v>Dvory u Nymburka</v>
      </c>
      <c r="G52" s="37"/>
      <c r="H52" s="37"/>
      <c r="I52" s="30" t="s">
        <v>26</v>
      </c>
      <c r="J52" s="60" t="str">
        <f>IF(J12="","",J12)</f>
        <v>22. 2. 2021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30</v>
      </c>
      <c r="D54" s="37"/>
      <c r="E54" s="37"/>
      <c r="F54" s="28" t="str">
        <f>E15</f>
        <v>Státní pozemkový úřad, KPÚ pro Středočeský kraj</v>
      </c>
      <c r="G54" s="37"/>
      <c r="H54" s="37"/>
      <c r="I54" s="30" t="s">
        <v>38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36</v>
      </c>
      <c r="D55" s="37"/>
      <c r="E55" s="37"/>
      <c r="F55" s="28" t="str">
        <f>IF(E18="","",E18)</f>
        <v>Vyplň údaj</v>
      </c>
      <c r="G55" s="37"/>
      <c r="H55" s="37"/>
      <c r="I55" s="30" t="s">
        <v>42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107</v>
      </c>
      <c r="D57" s="138"/>
      <c r="E57" s="138"/>
      <c r="F57" s="138"/>
      <c r="G57" s="138"/>
      <c r="H57" s="138"/>
      <c r="I57" s="138"/>
      <c r="J57" s="139" t="s">
        <v>108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77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109</v>
      </c>
    </row>
    <row r="60" spans="1:47" s="9" customFormat="1" ht="24.95" customHeight="1">
      <c r="B60" s="141"/>
      <c r="C60" s="142"/>
      <c r="D60" s="143" t="s">
        <v>110</v>
      </c>
      <c r="E60" s="144"/>
      <c r="F60" s="144"/>
      <c r="G60" s="144"/>
      <c r="H60" s="144"/>
      <c r="I60" s="144"/>
      <c r="J60" s="145">
        <f>J84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111</v>
      </c>
      <c r="E61" s="149"/>
      <c r="F61" s="149"/>
      <c r="G61" s="149"/>
      <c r="H61" s="149"/>
      <c r="I61" s="149"/>
      <c r="J61" s="150">
        <f>J85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112</v>
      </c>
      <c r="E62" s="149"/>
      <c r="F62" s="149"/>
      <c r="G62" s="149"/>
      <c r="H62" s="149"/>
      <c r="I62" s="149"/>
      <c r="J62" s="150">
        <f>J164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113</v>
      </c>
      <c r="E63" s="149"/>
      <c r="F63" s="149"/>
      <c r="G63" s="149"/>
      <c r="H63" s="149"/>
      <c r="I63" s="149"/>
      <c r="J63" s="150">
        <f>J169</f>
        <v>0</v>
      </c>
      <c r="K63" s="98"/>
      <c r="L63" s="151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114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8" t="str">
        <f>E7</f>
        <v>LOKÁLNÍ BIOKORIDOR IIBK3 DVORY</v>
      </c>
      <c r="F73" s="379"/>
      <c r="G73" s="379"/>
      <c r="H73" s="379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104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7" t="str">
        <f>E9</f>
        <v>SO-01 - Vegetační úpravy</v>
      </c>
      <c r="F75" s="380"/>
      <c r="G75" s="380"/>
      <c r="H75" s="380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24</v>
      </c>
      <c r="D77" s="37"/>
      <c r="E77" s="37"/>
      <c r="F77" s="28" t="str">
        <f>F12</f>
        <v>Dvory u Nymburka</v>
      </c>
      <c r="G77" s="37"/>
      <c r="H77" s="37"/>
      <c r="I77" s="30" t="s">
        <v>26</v>
      </c>
      <c r="J77" s="60" t="str">
        <f>IF(J12="","",J12)</f>
        <v>22. 2. 2021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30</v>
      </c>
      <c r="D79" s="37"/>
      <c r="E79" s="37"/>
      <c r="F79" s="28" t="str">
        <f>E15</f>
        <v>Státní pozemkový úřad, KPÚ pro Středočeský kraj</v>
      </c>
      <c r="G79" s="37"/>
      <c r="H79" s="37"/>
      <c r="I79" s="30" t="s">
        <v>38</v>
      </c>
      <c r="J79" s="33" t="str">
        <f>E21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36</v>
      </c>
      <c r="D80" s="37"/>
      <c r="E80" s="37"/>
      <c r="F80" s="28" t="str">
        <f>IF(E18="","",E18)</f>
        <v>Vyplň údaj</v>
      </c>
      <c r="G80" s="37"/>
      <c r="H80" s="37"/>
      <c r="I80" s="30" t="s">
        <v>42</v>
      </c>
      <c r="J80" s="33" t="str">
        <f>E24</f>
        <v>ATELIER FONTES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2"/>
      <c r="B82" s="153"/>
      <c r="C82" s="154" t="s">
        <v>115</v>
      </c>
      <c r="D82" s="155" t="s">
        <v>64</v>
      </c>
      <c r="E82" s="155" t="s">
        <v>60</v>
      </c>
      <c r="F82" s="155" t="s">
        <v>61</v>
      </c>
      <c r="G82" s="155" t="s">
        <v>116</v>
      </c>
      <c r="H82" s="155" t="s">
        <v>117</v>
      </c>
      <c r="I82" s="155" t="s">
        <v>118</v>
      </c>
      <c r="J82" s="155" t="s">
        <v>108</v>
      </c>
      <c r="K82" s="156" t="s">
        <v>119</v>
      </c>
      <c r="L82" s="157"/>
      <c r="M82" s="69" t="s">
        <v>35</v>
      </c>
      <c r="N82" s="70" t="s">
        <v>49</v>
      </c>
      <c r="O82" s="70" t="s">
        <v>120</v>
      </c>
      <c r="P82" s="70" t="s">
        <v>121</v>
      </c>
      <c r="Q82" s="70" t="s">
        <v>122</v>
      </c>
      <c r="R82" s="70" t="s">
        <v>123</v>
      </c>
      <c r="S82" s="70" t="s">
        <v>124</v>
      </c>
      <c r="T82" s="71" t="s">
        <v>125</v>
      </c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</row>
    <row r="83" spans="1:65" s="2" customFormat="1" ht="22.9" customHeight="1">
      <c r="A83" s="35"/>
      <c r="B83" s="36"/>
      <c r="C83" s="76" t="s">
        <v>126</v>
      </c>
      <c r="D83" s="37"/>
      <c r="E83" s="37"/>
      <c r="F83" s="37"/>
      <c r="G83" s="37"/>
      <c r="H83" s="37"/>
      <c r="I83" s="37"/>
      <c r="J83" s="158">
        <f>BK83</f>
        <v>0</v>
      </c>
      <c r="K83" s="37"/>
      <c r="L83" s="40"/>
      <c r="M83" s="72"/>
      <c r="N83" s="159"/>
      <c r="O83" s="73"/>
      <c r="P83" s="160">
        <f>P84</f>
        <v>0</v>
      </c>
      <c r="Q83" s="73"/>
      <c r="R83" s="160">
        <f>R84</f>
        <v>30.253977600000002</v>
      </c>
      <c r="S83" s="73"/>
      <c r="T83" s="161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78</v>
      </c>
      <c r="AU83" s="18" t="s">
        <v>109</v>
      </c>
      <c r="BK83" s="162">
        <f>BK84</f>
        <v>0</v>
      </c>
    </row>
    <row r="84" spans="1:65" s="12" customFormat="1" ht="25.9" customHeight="1">
      <c r="B84" s="163"/>
      <c r="C84" s="164"/>
      <c r="D84" s="165" t="s">
        <v>78</v>
      </c>
      <c r="E84" s="166" t="s">
        <v>127</v>
      </c>
      <c r="F84" s="166" t="s">
        <v>128</v>
      </c>
      <c r="G84" s="164"/>
      <c r="H84" s="164"/>
      <c r="I84" s="167"/>
      <c r="J84" s="168">
        <f>BK84</f>
        <v>0</v>
      </c>
      <c r="K84" s="164"/>
      <c r="L84" s="169"/>
      <c r="M84" s="170"/>
      <c r="N84" s="171"/>
      <c r="O84" s="171"/>
      <c r="P84" s="172">
        <f>P85+P164+P169</f>
        <v>0</v>
      </c>
      <c r="Q84" s="171"/>
      <c r="R84" s="172">
        <f>R85+R164+R169</f>
        <v>30.253977600000002</v>
      </c>
      <c r="S84" s="171"/>
      <c r="T84" s="173">
        <f>T85+T164+T169</f>
        <v>0</v>
      </c>
      <c r="AR84" s="174" t="s">
        <v>23</v>
      </c>
      <c r="AT84" s="175" t="s">
        <v>78</v>
      </c>
      <c r="AU84" s="175" t="s">
        <v>79</v>
      </c>
      <c r="AY84" s="174" t="s">
        <v>129</v>
      </c>
      <c r="BK84" s="176">
        <f>BK85+BK164+BK169</f>
        <v>0</v>
      </c>
    </row>
    <row r="85" spans="1:65" s="12" customFormat="1" ht="22.9" customHeight="1">
      <c r="B85" s="163"/>
      <c r="C85" s="164"/>
      <c r="D85" s="165" t="s">
        <v>78</v>
      </c>
      <c r="E85" s="177" t="s">
        <v>23</v>
      </c>
      <c r="F85" s="177" t="s">
        <v>130</v>
      </c>
      <c r="G85" s="164"/>
      <c r="H85" s="164"/>
      <c r="I85" s="167"/>
      <c r="J85" s="178">
        <f>BK85</f>
        <v>0</v>
      </c>
      <c r="K85" s="164"/>
      <c r="L85" s="169"/>
      <c r="M85" s="170"/>
      <c r="N85" s="171"/>
      <c r="O85" s="171"/>
      <c r="P85" s="172">
        <f>SUM(P86:P163)</f>
        <v>0</v>
      </c>
      <c r="Q85" s="171"/>
      <c r="R85" s="172">
        <f>SUM(R86:R163)</f>
        <v>30.253977600000002</v>
      </c>
      <c r="S85" s="171"/>
      <c r="T85" s="173">
        <f>SUM(T86:T163)</f>
        <v>0</v>
      </c>
      <c r="AR85" s="174" t="s">
        <v>23</v>
      </c>
      <c r="AT85" s="175" t="s">
        <v>78</v>
      </c>
      <c r="AU85" s="175" t="s">
        <v>23</v>
      </c>
      <c r="AY85" s="174" t="s">
        <v>129</v>
      </c>
      <c r="BK85" s="176">
        <f>SUM(BK86:BK163)</f>
        <v>0</v>
      </c>
    </row>
    <row r="86" spans="1:65" s="2" customFormat="1" ht="21.75" customHeight="1">
      <c r="A86" s="35"/>
      <c r="B86" s="36"/>
      <c r="C86" s="179" t="s">
        <v>23</v>
      </c>
      <c r="D86" s="179" t="s">
        <v>131</v>
      </c>
      <c r="E86" s="180" t="s">
        <v>132</v>
      </c>
      <c r="F86" s="181" t="s">
        <v>133</v>
      </c>
      <c r="G86" s="182" t="s">
        <v>134</v>
      </c>
      <c r="H86" s="183">
        <v>1749</v>
      </c>
      <c r="I86" s="184"/>
      <c r="J86" s="185">
        <f>ROUND(I86*H86,2)</f>
        <v>0</v>
      </c>
      <c r="K86" s="181" t="s">
        <v>135</v>
      </c>
      <c r="L86" s="40"/>
      <c r="M86" s="186" t="s">
        <v>35</v>
      </c>
      <c r="N86" s="187" t="s">
        <v>50</v>
      </c>
      <c r="O86" s="65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136</v>
      </c>
      <c r="AT86" s="190" t="s">
        <v>131</v>
      </c>
      <c r="AU86" s="190" t="s">
        <v>88</v>
      </c>
      <c r="AY86" s="18" t="s">
        <v>129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23</v>
      </c>
      <c r="BK86" s="191">
        <f>ROUND(I86*H86,2)</f>
        <v>0</v>
      </c>
      <c r="BL86" s="18" t="s">
        <v>136</v>
      </c>
      <c r="BM86" s="190" t="s">
        <v>137</v>
      </c>
    </row>
    <row r="87" spans="1:65" s="2" customFormat="1" ht="11.25">
      <c r="A87" s="35"/>
      <c r="B87" s="36"/>
      <c r="C87" s="37"/>
      <c r="D87" s="192" t="s">
        <v>138</v>
      </c>
      <c r="E87" s="37"/>
      <c r="F87" s="193" t="s">
        <v>139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138</v>
      </c>
      <c r="AU87" s="18" t="s">
        <v>88</v>
      </c>
    </row>
    <row r="88" spans="1:65" s="13" customFormat="1" ht="11.25">
      <c r="B88" s="197"/>
      <c r="C88" s="198"/>
      <c r="D88" s="192" t="s">
        <v>140</v>
      </c>
      <c r="E88" s="199" t="s">
        <v>35</v>
      </c>
      <c r="F88" s="200" t="s">
        <v>141</v>
      </c>
      <c r="G88" s="198"/>
      <c r="H88" s="201">
        <v>1749</v>
      </c>
      <c r="I88" s="202"/>
      <c r="J88" s="198"/>
      <c r="K88" s="198"/>
      <c r="L88" s="203"/>
      <c r="M88" s="204"/>
      <c r="N88" s="205"/>
      <c r="O88" s="205"/>
      <c r="P88" s="205"/>
      <c r="Q88" s="205"/>
      <c r="R88" s="205"/>
      <c r="S88" s="205"/>
      <c r="T88" s="206"/>
      <c r="AT88" s="207" t="s">
        <v>140</v>
      </c>
      <c r="AU88" s="207" t="s">
        <v>88</v>
      </c>
      <c r="AV88" s="13" t="s">
        <v>88</v>
      </c>
      <c r="AW88" s="13" t="s">
        <v>41</v>
      </c>
      <c r="AX88" s="13" t="s">
        <v>23</v>
      </c>
      <c r="AY88" s="207" t="s">
        <v>129</v>
      </c>
    </row>
    <row r="89" spans="1:65" s="2" customFormat="1" ht="21.75" customHeight="1">
      <c r="A89" s="35"/>
      <c r="B89" s="36"/>
      <c r="C89" s="179" t="s">
        <v>88</v>
      </c>
      <c r="D89" s="179" t="s">
        <v>131</v>
      </c>
      <c r="E89" s="180" t="s">
        <v>142</v>
      </c>
      <c r="F89" s="181" t="s">
        <v>143</v>
      </c>
      <c r="G89" s="182" t="s">
        <v>134</v>
      </c>
      <c r="H89" s="183">
        <v>1258</v>
      </c>
      <c r="I89" s="184"/>
      <c r="J89" s="185">
        <f>ROUND(I89*H89,2)</f>
        <v>0</v>
      </c>
      <c r="K89" s="181" t="s">
        <v>135</v>
      </c>
      <c r="L89" s="40"/>
      <c r="M89" s="186" t="s">
        <v>35</v>
      </c>
      <c r="N89" s="187" t="s">
        <v>50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136</v>
      </c>
      <c r="AT89" s="190" t="s">
        <v>131</v>
      </c>
      <c r="AU89" s="190" t="s">
        <v>88</v>
      </c>
      <c r="AY89" s="18" t="s">
        <v>129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23</v>
      </c>
      <c r="BK89" s="191">
        <f>ROUND(I89*H89,2)</f>
        <v>0</v>
      </c>
      <c r="BL89" s="18" t="s">
        <v>136</v>
      </c>
      <c r="BM89" s="190" t="s">
        <v>144</v>
      </c>
    </row>
    <row r="90" spans="1:65" s="2" customFormat="1" ht="19.5">
      <c r="A90" s="35"/>
      <c r="B90" s="36"/>
      <c r="C90" s="37"/>
      <c r="D90" s="192" t="s">
        <v>138</v>
      </c>
      <c r="E90" s="37"/>
      <c r="F90" s="193" t="s">
        <v>145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138</v>
      </c>
      <c r="AU90" s="18" t="s">
        <v>88</v>
      </c>
    </row>
    <row r="91" spans="1:65" s="13" customFormat="1" ht="11.25">
      <c r="B91" s="197"/>
      <c r="C91" s="198"/>
      <c r="D91" s="192" t="s">
        <v>140</v>
      </c>
      <c r="E91" s="199" t="s">
        <v>35</v>
      </c>
      <c r="F91" s="200" t="s">
        <v>146</v>
      </c>
      <c r="G91" s="198"/>
      <c r="H91" s="201">
        <v>1258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140</v>
      </c>
      <c r="AU91" s="207" t="s">
        <v>88</v>
      </c>
      <c r="AV91" s="13" t="s">
        <v>88</v>
      </c>
      <c r="AW91" s="13" t="s">
        <v>41</v>
      </c>
      <c r="AX91" s="13" t="s">
        <v>23</v>
      </c>
      <c r="AY91" s="207" t="s">
        <v>129</v>
      </c>
    </row>
    <row r="92" spans="1:65" s="2" customFormat="1" ht="16.5" customHeight="1">
      <c r="A92" s="35"/>
      <c r="B92" s="36"/>
      <c r="C92" s="179" t="s">
        <v>97</v>
      </c>
      <c r="D92" s="179" t="s">
        <v>131</v>
      </c>
      <c r="E92" s="180" t="s">
        <v>147</v>
      </c>
      <c r="F92" s="181" t="s">
        <v>148</v>
      </c>
      <c r="G92" s="182" t="s">
        <v>149</v>
      </c>
      <c r="H92" s="183">
        <v>1.1639999999999999</v>
      </c>
      <c r="I92" s="184"/>
      <c r="J92" s="185">
        <f>ROUND(I92*H92,2)</f>
        <v>0</v>
      </c>
      <c r="K92" s="181" t="s">
        <v>135</v>
      </c>
      <c r="L92" s="40"/>
      <c r="M92" s="186" t="s">
        <v>35</v>
      </c>
      <c r="N92" s="187" t="s">
        <v>50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136</v>
      </c>
      <c r="AT92" s="190" t="s">
        <v>131</v>
      </c>
      <c r="AU92" s="190" t="s">
        <v>88</v>
      </c>
      <c r="AY92" s="18" t="s">
        <v>129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23</v>
      </c>
      <c r="BK92" s="191">
        <f>ROUND(I92*H92,2)</f>
        <v>0</v>
      </c>
      <c r="BL92" s="18" t="s">
        <v>136</v>
      </c>
      <c r="BM92" s="190" t="s">
        <v>150</v>
      </c>
    </row>
    <row r="93" spans="1:65" s="2" customFormat="1" ht="11.25">
      <c r="A93" s="35"/>
      <c r="B93" s="36"/>
      <c r="C93" s="37"/>
      <c r="D93" s="192" t="s">
        <v>138</v>
      </c>
      <c r="E93" s="37"/>
      <c r="F93" s="193" t="s">
        <v>151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138</v>
      </c>
      <c r="AU93" s="18" t="s">
        <v>88</v>
      </c>
    </row>
    <row r="94" spans="1:65" s="2" customFormat="1" ht="16.5" customHeight="1">
      <c r="A94" s="35"/>
      <c r="B94" s="36"/>
      <c r="C94" s="179" t="s">
        <v>136</v>
      </c>
      <c r="D94" s="179" t="s">
        <v>131</v>
      </c>
      <c r="E94" s="180" t="s">
        <v>152</v>
      </c>
      <c r="F94" s="181" t="s">
        <v>153</v>
      </c>
      <c r="G94" s="182" t="s">
        <v>149</v>
      </c>
      <c r="H94" s="183">
        <v>1.1639999999999999</v>
      </c>
      <c r="I94" s="184"/>
      <c r="J94" s="185">
        <f>ROUND(I94*H94,2)</f>
        <v>0</v>
      </c>
      <c r="K94" s="181" t="s">
        <v>135</v>
      </c>
      <c r="L94" s="40"/>
      <c r="M94" s="186" t="s">
        <v>35</v>
      </c>
      <c r="N94" s="187" t="s">
        <v>50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136</v>
      </c>
      <c r="AT94" s="190" t="s">
        <v>131</v>
      </c>
      <c r="AU94" s="190" t="s">
        <v>88</v>
      </c>
      <c r="AY94" s="18" t="s">
        <v>129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23</v>
      </c>
      <c r="BK94" s="191">
        <f>ROUND(I94*H94,2)</f>
        <v>0</v>
      </c>
      <c r="BL94" s="18" t="s">
        <v>136</v>
      </c>
      <c r="BM94" s="190" t="s">
        <v>154</v>
      </c>
    </row>
    <row r="95" spans="1:65" s="2" customFormat="1" ht="11.25">
      <c r="A95" s="35"/>
      <c r="B95" s="36"/>
      <c r="C95" s="37"/>
      <c r="D95" s="192" t="s">
        <v>138</v>
      </c>
      <c r="E95" s="37"/>
      <c r="F95" s="193" t="s">
        <v>155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138</v>
      </c>
      <c r="AU95" s="18" t="s">
        <v>88</v>
      </c>
    </row>
    <row r="96" spans="1:65" s="2" customFormat="1" ht="16.5" customHeight="1">
      <c r="A96" s="35"/>
      <c r="B96" s="36"/>
      <c r="C96" s="179" t="s">
        <v>156</v>
      </c>
      <c r="D96" s="179" t="s">
        <v>131</v>
      </c>
      <c r="E96" s="180" t="s">
        <v>157</v>
      </c>
      <c r="F96" s="181" t="s">
        <v>158</v>
      </c>
      <c r="G96" s="182" t="s">
        <v>149</v>
      </c>
      <c r="H96" s="183">
        <v>1.1639999999999999</v>
      </c>
      <c r="I96" s="184"/>
      <c r="J96" s="185">
        <f>ROUND(I96*H96,2)</f>
        <v>0</v>
      </c>
      <c r="K96" s="181" t="s">
        <v>135</v>
      </c>
      <c r="L96" s="40"/>
      <c r="M96" s="186" t="s">
        <v>35</v>
      </c>
      <c r="N96" s="187" t="s">
        <v>50</v>
      </c>
      <c r="O96" s="65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136</v>
      </c>
      <c r="AT96" s="190" t="s">
        <v>131</v>
      </c>
      <c r="AU96" s="190" t="s">
        <v>88</v>
      </c>
      <c r="AY96" s="18" t="s">
        <v>129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23</v>
      </c>
      <c r="BK96" s="191">
        <f>ROUND(I96*H96,2)</f>
        <v>0</v>
      </c>
      <c r="BL96" s="18" t="s">
        <v>136</v>
      </c>
      <c r="BM96" s="190" t="s">
        <v>159</v>
      </c>
    </row>
    <row r="97" spans="1:65" s="2" customFormat="1" ht="11.25">
      <c r="A97" s="35"/>
      <c r="B97" s="36"/>
      <c r="C97" s="37"/>
      <c r="D97" s="192" t="s">
        <v>138</v>
      </c>
      <c r="E97" s="37"/>
      <c r="F97" s="193" t="s">
        <v>160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138</v>
      </c>
      <c r="AU97" s="18" t="s">
        <v>88</v>
      </c>
    </row>
    <row r="98" spans="1:65" s="2" customFormat="1" ht="16.5" customHeight="1">
      <c r="A98" s="35"/>
      <c r="B98" s="36"/>
      <c r="C98" s="179" t="s">
        <v>161</v>
      </c>
      <c r="D98" s="179" t="s">
        <v>131</v>
      </c>
      <c r="E98" s="180" t="s">
        <v>162</v>
      </c>
      <c r="F98" s="181" t="s">
        <v>163</v>
      </c>
      <c r="G98" s="182" t="s">
        <v>164</v>
      </c>
      <c r="H98" s="183">
        <v>11640</v>
      </c>
      <c r="I98" s="184"/>
      <c r="J98" s="185">
        <f>ROUND(I98*H98,2)</f>
        <v>0</v>
      </c>
      <c r="K98" s="181" t="s">
        <v>135</v>
      </c>
      <c r="L98" s="40"/>
      <c r="M98" s="186" t="s">
        <v>35</v>
      </c>
      <c r="N98" s="187" t="s">
        <v>50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136</v>
      </c>
      <c r="AT98" s="190" t="s">
        <v>131</v>
      </c>
      <c r="AU98" s="190" t="s">
        <v>88</v>
      </c>
      <c r="AY98" s="18" t="s">
        <v>129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23</v>
      </c>
      <c r="BK98" s="191">
        <f>ROUND(I98*H98,2)</f>
        <v>0</v>
      </c>
      <c r="BL98" s="18" t="s">
        <v>136</v>
      </c>
      <c r="BM98" s="190" t="s">
        <v>165</v>
      </c>
    </row>
    <row r="99" spans="1:65" s="2" customFormat="1" ht="11.25">
      <c r="A99" s="35"/>
      <c r="B99" s="36"/>
      <c r="C99" s="37"/>
      <c r="D99" s="192" t="s">
        <v>138</v>
      </c>
      <c r="E99" s="37"/>
      <c r="F99" s="193" t="s">
        <v>166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138</v>
      </c>
      <c r="AU99" s="18" t="s">
        <v>88</v>
      </c>
    </row>
    <row r="100" spans="1:65" s="14" customFormat="1" ht="11.25">
      <c r="B100" s="208"/>
      <c r="C100" s="209"/>
      <c r="D100" s="192" t="s">
        <v>140</v>
      </c>
      <c r="E100" s="210" t="s">
        <v>35</v>
      </c>
      <c r="F100" s="211" t="s">
        <v>167</v>
      </c>
      <c r="G100" s="209"/>
      <c r="H100" s="210" t="s">
        <v>35</v>
      </c>
      <c r="I100" s="212"/>
      <c r="J100" s="209"/>
      <c r="K100" s="209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140</v>
      </c>
      <c r="AU100" s="217" t="s">
        <v>88</v>
      </c>
      <c r="AV100" s="14" t="s">
        <v>23</v>
      </c>
      <c r="AW100" s="14" t="s">
        <v>41</v>
      </c>
      <c r="AX100" s="14" t="s">
        <v>79</v>
      </c>
      <c r="AY100" s="217" t="s">
        <v>129</v>
      </c>
    </row>
    <row r="101" spans="1:65" s="13" customFormat="1" ht="11.25">
      <c r="B101" s="197"/>
      <c r="C101" s="198"/>
      <c r="D101" s="192" t="s">
        <v>140</v>
      </c>
      <c r="E101" s="199" t="s">
        <v>35</v>
      </c>
      <c r="F101" s="200" t="s">
        <v>168</v>
      </c>
      <c r="G101" s="198"/>
      <c r="H101" s="201">
        <v>11640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140</v>
      </c>
      <c r="AU101" s="207" t="s">
        <v>88</v>
      </c>
      <c r="AV101" s="13" t="s">
        <v>88</v>
      </c>
      <c r="AW101" s="13" t="s">
        <v>41</v>
      </c>
      <c r="AX101" s="13" t="s">
        <v>23</v>
      </c>
      <c r="AY101" s="207" t="s">
        <v>129</v>
      </c>
    </row>
    <row r="102" spans="1:65" s="2" customFormat="1" ht="16.5" customHeight="1">
      <c r="A102" s="35"/>
      <c r="B102" s="36"/>
      <c r="C102" s="218" t="s">
        <v>169</v>
      </c>
      <c r="D102" s="218" t="s">
        <v>170</v>
      </c>
      <c r="E102" s="219" t="s">
        <v>171</v>
      </c>
      <c r="F102" s="220" t="s">
        <v>172</v>
      </c>
      <c r="G102" s="221" t="s">
        <v>173</v>
      </c>
      <c r="H102" s="222">
        <v>81.48</v>
      </c>
      <c r="I102" s="223"/>
      <c r="J102" s="224">
        <f>ROUND(I102*H102,2)</f>
        <v>0</v>
      </c>
      <c r="K102" s="220" t="s">
        <v>35</v>
      </c>
      <c r="L102" s="225"/>
      <c r="M102" s="226" t="s">
        <v>35</v>
      </c>
      <c r="N102" s="227" t="s">
        <v>50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174</v>
      </c>
      <c r="AT102" s="190" t="s">
        <v>170</v>
      </c>
      <c r="AU102" s="190" t="s">
        <v>88</v>
      </c>
      <c r="AY102" s="18" t="s">
        <v>129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23</v>
      </c>
      <c r="BK102" s="191">
        <f>ROUND(I102*H102,2)</f>
        <v>0</v>
      </c>
      <c r="BL102" s="18" t="s">
        <v>136</v>
      </c>
      <c r="BM102" s="190" t="s">
        <v>175</v>
      </c>
    </row>
    <row r="103" spans="1:65" s="2" customFormat="1" ht="11.25">
      <c r="A103" s="35"/>
      <c r="B103" s="36"/>
      <c r="C103" s="37"/>
      <c r="D103" s="192" t="s">
        <v>138</v>
      </c>
      <c r="E103" s="37"/>
      <c r="F103" s="193" t="s">
        <v>176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138</v>
      </c>
      <c r="AU103" s="18" t="s">
        <v>88</v>
      </c>
    </row>
    <row r="104" spans="1:65" s="14" customFormat="1" ht="11.25">
      <c r="B104" s="208"/>
      <c r="C104" s="209"/>
      <c r="D104" s="192" t="s">
        <v>140</v>
      </c>
      <c r="E104" s="210" t="s">
        <v>35</v>
      </c>
      <c r="F104" s="211" t="s">
        <v>177</v>
      </c>
      <c r="G104" s="209"/>
      <c r="H104" s="210" t="s">
        <v>35</v>
      </c>
      <c r="I104" s="212"/>
      <c r="J104" s="209"/>
      <c r="K104" s="209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140</v>
      </c>
      <c r="AU104" s="217" t="s">
        <v>88</v>
      </c>
      <c r="AV104" s="14" t="s">
        <v>23</v>
      </c>
      <c r="AW104" s="14" t="s">
        <v>41</v>
      </c>
      <c r="AX104" s="14" t="s">
        <v>79</v>
      </c>
      <c r="AY104" s="217" t="s">
        <v>129</v>
      </c>
    </row>
    <row r="105" spans="1:65" s="13" customFormat="1" ht="11.25">
      <c r="B105" s="197"/>
      <c r="C105" s="198"/>
      <c r="D105" s="192" t="s">
        <v>140</v>
      </c>
      <c r="E105" s="199" t="s">
        <v>35</v>
      </c>
      <c r="F105" s="200" t="s">
        <v>178</v>
      </c>
      <c r="G105" s="198"/>
      <c r="H105" s="201">
        <v>81.48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140</v>
      </c>
      <c r="AU105" s="207" t="s">
        <v>88</v>
      </c>
      <c r="AV105" s="13" t="s">
        <v>88</v>
      </c>
      <c r="AW105" s="13" t="s">
        <v>41</v>
      </c>
      <c r="AX105" s="13" t="s">
        <v>23</v>
      </c>
      <c r="AY105" s="207" t="s">
        <v>129</v>
      </c>
    </row>
    <row r="106" spans="1:65" s="2" customFormat="1" ht="16.5" customHeight="1">
      <c r="A106" s="35"/>
      <c r="B106" s="36"/>
      <c r="C106" s="179" t="s">
        <v>174</v>
      </c>
      <c r="D106" s="179" t="s">
        <v>131</v>
      </c>
      <c r="E106" s="180" t="s">
        <v>179</v>
      </c>
      <c r="F106" s="181" t="s">
        <v>180</v>
      </c>
      <c r="G106" s="182" t="s">
        <v>134</v>
      </c>
      <c r="H106" s="183">
        <v>1749</v>
      </c>
      <c r="I106" s="184"/>
      <c r="J106" s="185">
        <f>ROUND(I106*H106,2)</f>
        <v>0</v>
      </c>
      <c r="K106" s="181" t="s">
        <v>135</v>
      </c>
      <c r="L106" s="40"/>
      <c r="M106" s="186" t="s">
        <v>35</v>
      </c>
      <c r="N106" s="187" t="s">
        <v>50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136</v>
      </c>
      <c r="AT106" s="190" t="s">
        <v>131</v>
      </c>
      <c r="AU106" s="190" t="s">
        <v>88</v>
      </c>
      <c r="AY106" s="18" t="s">
        <v>129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23</v>
      </c>
      <c r="BK106" s="191">
        <f>ROUND(I106*H106,2)</f>
        <v>0</v>
      </c>
      <c r="BL106" s="18" t="s">
        <v>136</v>
      </c>
      <c r="BM106" s="190" t="s">
        <v>181</v>
      </c>
    </row>
    <row r="107" spans="1:65" s="2" customFormat="1" ht="11.25">
      <c r="A107" s="35"/>
      <c r="B107" s="36"/>
      <c r="C107" s="37"/>
      <c r="D107" s="192" t="s">
        <v>138</v>
      </c>
      <c r="E107" s="37"/>
      <c r="F107" s="193" t="s">
        <v>182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138</v>
      </c>
      <c r="AU107" s="18" t="s">
        <v>88</v>
      </c>
    </row>
    <row r="108" spans="1:65" s="2" customFormat="1" ht="16.5" customHeight="1">
      <c r="A108" s="35"/>
      <c r="B108" s="36"/>
      <c r="C108" s="218" t="s">
        <v>183</v>
      </c>
      <c r="D108" s="218" t="s">
        <v>170</v>
      </c>
      <c r="E108" s="219" t="s">
        <v>184</v>
      </c>
      <c r="F108" s="220" t="s">
        <v>185</v>
      </c>
      <c r="G108" s="221" t="s">
        <v>134</v>
      </c>
      <c r="H108" s="222">
        <v>1749</v>
      </c>
      <c r="I108" s="223"/>
      <c r="J108" s="224">
        <f>ROUND(I108*H108,2)</f>
        <v>0</v>
      </c>
      <c r="K108" s="220" t="s">
        <v>35</v>
      </c>
      <c r="L108" s="225"/>
      <c r="M108" s="226" t="s">
        <v>35</v>
      </c>
      <c r="N108" s="227" t="s">
        <v>50</v>
      </c>
      <c r="O108" s="65"/>
      <c r="P108" s="188">
        <f>O108*H108</f>
        <v>0</v>
      </c>
      <c r="Q108" s="188">
        <v>5.0000000000000001E-3</v>
      </c>
      <c r="R108" s="188">
        <f>Q108*H108</f>
        <v>8.745000000000001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174</v>
      </c>
      <c r="AT108" s="190" t="s">
        <v>170</v>
      </c>
      <c r="AU108" s="190" t="s">
        <v>88</v>
      </c>
      <c r="AY108" s="18" t="s">
        <v>129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23</v>
      </c>
      <c r="BK108" s="191">
        <f>ROUND(I108*H108,2)</f>
        <v>0</v>
      </c>
      <c r="BL108" s="18" t="s">
        <v>136</v>
      </c>
      <c r="BM108" s="190" t="s">
        <v>186</v>
      </c>
    </row>
    <row r="109" spans="1:65" s="2" customFormat="1" ht="11.25">
      <c r="A109" s="35"/>
      <c r="B109" s="36"/>
      <c r="C109" s="37"/>
      <c r="D109" s="192" t="s">
        <v>138</v>
      </c>
      <c r="E109" s="37"/>
      <c r="F109" s="193" t="s">
        <v>185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88</v>
      </c>
    </row>
    <row r="110" spans="1:65" s="13" customFormat="1" ht="11.25">
      <c r="B110" s="197"/>
      <c r="C110" s="198"/>
      <c r="D110" s="192" t="s">
        <v>140</v>
      </c>
      <c r="E110" s="199" t="s">
        <v>35</v>
      </c>
      <c r="F110" s="200" t="s">
        <v>187</v>
      </c>
      <c r="G110" s="198"/>
      <c r="H110" s="201">
        <v>355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140</v>
      </c>
      <c r="AU110" s="207" t="s">
        <v>88</v>
      </c>
      <c r="AV110" s="13" t="s">
        <v>88</v>
      </c>
      <c r="AW110" s="13" t="s">
        <v>41</v>
      </c>
      <c r="AX110" s="13" t="s">
        <v>79</v>
      </c>
      <c r="AY110" s="207" t="s">
        <v>129</v>
      </c>
    </row>
    <row r="111" spans="1:65" s="13" customFormat="1" ht="11.25">
      <c r="B111" s="197"/>
      <c r="C111" s="198"/>
      <c r="D111" s="192" t="s">
        <v>140</v>
      </c>
      <c r="E111" s="199" t="s">
        <v>35</v>
      </c>
      <c r="F111" s="200" t="s">
        <v>188</v>
      </c>
      <c r="G111" s="198"/>
      <c r="H111" s="201">
        <v>44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140</v>
      </c>
      <c r="AU111" s="207" t="s">
        <v>88</v>
      </c>
      <c r="AV111" s="13" t="s">
        <v>88</v>
      </c>
      <c r="AW111" s="13" t="s">
        <v>41</v>
      </c>
      <c r="AX111" s="13" t="s">
        <v>79</v>
      </c>
      <c r="AY111" s="207" t="s">
        <v>129</v>
      </c>
    </row>
    <row r="112" spans="1:65" s="13" customFormat="1" ht="11.25">
      <c r="B112" s="197"/>
      <c r="C112" s="198"/>
      <c r="D112" s="192" t="s">
        <v>140</v>
      </c>
      <c r="E112" s="199" t="s">
        <v>35</v>
      </c>
      <c r="F112" s="200" t="s">
        <v>189</v>
      </c>
      <c r="G112" s="198"/>
      <c r="H112" s="201">
        <v>268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140</v>
      </c>
      <c r="AU112" s="207" t="s">
        <v>88</v>
      </c>
      <c r="AV112" s="13" t="s">
        <v>88</v>
      </c>
      <c r="AW112" s="13" t="s">
        <v>41</v>
      </c>
      <c r="AX112" s="13" t="s">
        <v>79</v>
      </c>
      <c r="AY112" s="207" t="s">
        <v>129</v>
      </c>
    </row>
    <row r="113" spans="1:65" s="13" customFormat="1" ht="11.25">
      <c r="B113" s="197"/>
      <c r="C113" s="198"/>
      <c r="D113" s="192" t="s">
        <v>140</v>
      </c>
      <c r="E113" s="199" t="s">
        <v>35</v>
      </c>
      <c r="F113" s="200" t="s">
        <v>190</v>
      </c>
      <c r="G113" s="198"/>
      <c r="H113" s="201">
        <v>175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140</v>
      </c>
      <c r="AU113" s="207" t="s">
        <v>88</v>
      </c>
      <c r="AV113" s="13" t="s">
        <v>88</v>
      </c>
      <c r="AW113" s="13" t="s">
        <v>41</v>
      </c>
      <c r="AX113" s="13" t="s">
        <v>79</v>
      </c>
      <c r="AY113" s="207" t="s">
        <v>129</v>
      </c>
    </row>
    <row r="114" spans="1:65" s="13" customFormat="1" ht="11.25">
      <c r="B114" s="197"/>
      <c r="C114" s="198"/>
      <c r="D114" s="192" t="s">
        <v>140</v>
      </c>
      <c r="E114" s="199" t="s">
        <v>35</v>
      </c>
      <c r="F114" s="200" t="s">
        <v>191</v>
      </c>
      <c r="G114" s="198"/>
      <c r="H114" s="201">
        <v>270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140</v>
      </c>
      <c r="AU114" s="207" t="s">
        <v>88</v>
      </c>
      <c r="AV114" s="13" t="s">
        <v>88</v>
      </c>
      <c r="AW114" s="13" t="s">
        <v>41</v>
      </c>
      <c r="AX114" s="13" t="s">
        <v>79</v>
      </c>
      <c r="AY114" s="207" t="s">
        <v>129</v>
      </c>
    </row>
    <row r="115" spans="1:65" s="13" customFormat="1" ht="11.25">
      <c r="B115" s="197"/>
      <c r="C115" s="198"/>
      <c r="D115" s="192" t="s">
        <v>140</v>
      </c>
      <c r="E115" s="199" t="s">
        <v>35</v>
      </c>
      <c r="F115" s="200" t="s">
        <v>192</v>
      </c>
      <c r="G115" s="198"/>
      <c r="H115" s="201">
        <v>55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140</v>
      </c>
      <c r="AU115" s="207" t="s">
        <v>88</v>
      </c>
      <c r="AV115" s="13" t="s">
        <v>88</v>
      </c>
      <c r="AW115" s="13" t="s">
        <v>41</v>
      </c>
      <c r="AX115" s="13" t="s">
        <v>79</v>
      </c>
      <c r="AY115" s="207" t="s">
        <v>129</v>
      </c>
    </row>
    <row r="116" spans="1:65" s="13" customFormat="1" ht="11.25">
      <c r="B116" s="197"/>
      <c r="C116" s="198"/>
      <c r="D116" s="192" t="s">
        <v>140</v>
      </c>
      <c r="E116" s="199" t="s">
        <v>35</v>
      </c>
      <c r="F116" s="200" t="s">
        <v>193</v>
      </c>
      <c r="G116" s="198"/>
      <c r="H116" s="201">
        <v>293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140</v>
      </c>
      <c r="AU116" s="207" t="s">
        <v>88</v>
      </c>
      <c r="AV116" s="13" t="s">
        <v>88</v>
      </c>
      <c r="AW116" s="13" t="s">
        <v>41</v>
      </c>
      <c r="AX116" s="13" t="s">
        <v>79</v>
      </c>
      <c r="AY116" s="207" t="s">
        <v>129</v>
      </c>
    </row>
    <row r="117" spans="1:65" s="13" customFormat="1" ht="11.25">
      <c r="B117" s="197"/>
      <c r="C117" s="198"/>
      <c r="D117" s="192" t="s">
        <v>140</v>
      </c>
      <c r="E117" s="199" t="s">
        <v>35</v>
      </c>
      <c r="F117" s="200" t="s">
        <v>194</v>
      </c>
      <c r="G117" s="198"/>
      <c r="H117" s="201">
        <v>289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140</v>
      </c>
      <c r="AU117" s="207" t="s">
        <v>88</v>
      </c>
      <c r="AV117" s="13" t="s">
        <v>88</v>
      </c>
      <c r="AW117" s="13" t="s">
        <v>41</v>
      </c>
      <c r="AX117" s="13" t="s">
        <v>79</v>
      </c>
      <c r="AY117" s="207" t="s">
        <v>129</v>
      </c>
    </row>
    <row r="118" spans="1:65" s="15" customFormat="1" ht="11.25">
      <c r="B118" s="228"/>
      <c r="C118" s="229"/>
      <c r="D118" s="192" t="s">
        <v>140</v>
      </c>
      <c r="E118" s="230" t="s">
        <v>35</v>
      </c>
      <c r="F118" s="231" t="s">
        <v>195</v>
      </c>
      <c r="G118" s="229"/>
      <c r="H118" s="232">
        <v>1749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140</v>
      </c>
      <c r="AU118" s="238" t="s">
        <v>88</v>
      </c>
      <c r="AV118" s="15" t="s">
        <v>136</v>
      </c>
      <c r="AW118" s="15" t="s">
        <v>41</v>
      </c>
      <c r="AX118" s="15" t="s">
        <v>23</v>
      </c>
      <c r="AY118" s="238" t="s">
        <v>129</v>
      </c>
    </row>
    <row r="119" spans="1:65" s="2" customFormat="1" ht="16.5" customHeight="1">
      <c r="A119" s="35"/>
      <c r="B119" s="36"/>
      <c r="C119" s="179" t="s">
        <v>28</v>
      </c>
      <c r="D119" s="179" t="s">
        <v>131</v>
      </c>
      <c r="E119" s="180" t="s">
        <v>196</v>
      </c>
      <c r="F119" s="181" t="s">
        <v>197</v>
      </c>
      <c r="G119" s="182" t="s">
        <v>134</v>
      </c>
      <c r="H119" s="183">
        <v>1258</v>
      </c>
      <c r="I119" s="184"/>
      <c r="J119" s="185">
        <f>ROUND(I119*H119,2)</f>
        <v>0</v>
      </c>
      <c r="K119" s="181" t="s">
        <v>135</v>
      </c>
      <c r="L119" s="40"/>
      <c r="M119" s="186" t="s">
        <v>35</v>
      </c>
      <c r="N119" s="187" t="s">
        <v>50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136</v>
      </c>
      <c r="AT119" s="190" t="s">
        <v>131</v>
      </c>
      <c r="AU119" s="190" t="s">
        <v>88</v>
      </c>
      <c r="AY119" s="18" t="s">
        <v>129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23</v>
      </c>
      <c r="BK119" s="191">
        <f>ROUND(I119*H119,2)</f>
        <v>0</v>
      </c>
      <c r="BL119" s="18" t="s">
        <v>136</v>
      </c>
      <c r="BM119" s="190" t="s">
        <v>198</v>
      </c>
    </row>
    <row r="120" spans="1:65" s="2" customFormat="1" ht="11.25">
      <c r="A120" s="35"/>
      <c r="B120" s="36"/>
      <c r="C120" s="37"/>
      <c r="D120" s="192" t="s">
        <v>138</v>
      </c>
      <c r="E120" s="37"/>
      <c r="F120" s="193" t="s">
        <v>199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138</v>
      </c>
      <c r="AU120" s="18" t="s">
        <v>88</v>
      </c>
    </row>
    <row r="121" spans="1:65" s="2" customFormat="1" ht="16.5" customHeight="1">
      <c r="A121" s="35"/>
      <c r="B121" s="36"/>
      <c r="C121" s="218" t="s">
        <v>200</v>
      </c>
      <c r="D121" s="218" t="s">
        <v>170</v>
      </c>
      <c r="E121" s="219" t="s">
        <v>201</v>
      </c>
      <c r="F121" s="220" t="s">
        <v>202</v>
      </c>
      <c r="G121" s="221" t="s">
        <v>134</v>
      </c>
      <c r="H121" s="222">
        <v>1258</v>
      </c>
      <c r="I121" s="223"/>
      <c r="J121" s="224">
        <f>ROUND(I121*H121,2)</f>
        <v>0</v>
      </c>
      <c r="K121" s="220" t="s">
        <v>35</v>
      </c>
      <c r="L121" s="225"/>
      <c r="M121" s="226" t="s">
        <v>35</v>
      </c>
      <c r="N121" s="227" t="s">
        <v>50</v>
      </c>
      <c r="O121" s="65"/>
      <c r="P121" s="188">
        <f>O121*H121</f>
        <v>0</v>
      </c>
      <c r="Q121" s="188">
        <v>8.0000000000000002E-3</v>
      </c>
      <c r="R121" s="188">
        <f>Q121*H121</f>
        <v>10.064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174</v>
      </c>
      <c r="AT121" s="190" t="s">
        <v>170</v>
      </c>
      <c r="AU121" s="190" t="s">
        <v>88</v>
      </c>
      <c r="AY121" s="18" t="s">
        <v>129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23</v>
      </c>
      <c r="BK121" s="191">
        <f>ROUND(I121*H121,2)</f>
        <v>0</v>
      </c>
      <c r="BL121" s="18" t="s">
        <v>136</v>
      </c>
      <c r="BM121" s="190" t="s">
        <v>203</v>
      </c>
    </row>
    <row r="122" spans="1:65" s="2" customFormat="1" ht="11.25">
      <c r="A122" s="35"/>
      <c r="B122" s="36"/>
      <c r="C122" s="37"/>
      <c r="D122" s="192" t="s">
        <v>138</v>
      </c>
      <c r="E122" s="37"/>
      <c r="F122" s="193" t="s">
        <v>202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88</v>
      </c>
    </row>
    <row r="123" spans="1:65" s="13" customFormat="1" ht="11.25">
      <c r="B123" s="197"/>
      <c r="C123" s="198"/>
      <c r="D123" s="192" t="s">
        <v>140</v>
      </c>
      <c r="E123" s="199" t="s">
        <v>35</v>
      </c>
      <c r="F123" s="200" t="s">
        <v>204</v>
      </c>
      <c r="G123" s="198"/>
      <c r="H123" s="201">
        <v>321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140</v>
      </c>
      <c r="AU123" s="207" t="s">
        <v>88</v>
      </c>
      <c r="AV123" s="13" t="s">
        <v>88</v>
      </c>
      <c r="AW123" s="13" t="s">
        <v>41</v>
      </c>
      <c r="AX123" s="13" t="s">
        <v>79</v>
      </c>
      <c r="AY123" s="207" t="s">
        <v>129</v>
      </c>
    </row>
    <row r="124" spans="1:65" s="13" customFormat="1" ht="11.25">
      <c r="B124" s="197"/>
      <c r="C124" s="198"/>
      <c r="D124" s="192" t="s">
        <v>140</v>
      </c>
      <c r="E124" s="199" t="s">
        <v>35</v>
      </c>
      <c r="F124" s="200" t="s">
        <v>205</v>
      </c>
      <c r="G124" s="198"/>
      <c r="H124" s="201">
        <v>286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140</v>
      </c>
      <c r="AU124" s="207" t="s">
        <v>88</v>
      </c>
      <c r="AV124" s="13" t="s">
        <v>88</v>
      </c>
      <c r="AW124" s="13" t="s">
        <v>41</v>
      </c>
      <c r="AX124" s="13" t="s">
        <v>79</v>
      </c>
      <c r="AY124" s="207" t="s">
        <v>129</v>
      </c>
    </row>
    <row r="125" spans="1:65" s="13" customFormat="1" ht="11.25">
      <c r="B125" s="197"/>
      <c r="C125" s="198"/>
      <c r="D125" s="192" t="s">
        <v>140</v>
      </c>
      <c r="E125" s="199" t="s">
        <v>35</v>
      </c>
      <c r="F125" s="200" t="s">
        <v>206</v>
      </c>
      <c r="G125" s="198"/>
      <c r="H125" s="201">
        <v>259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140</v>
      </c>
      <c r="AU125" s="207" t="s">
        <v>88</v>
      </c>
      <c r="AV125" s="13" t="s">
        <v>88</v>
      </c>
      <c r="AW125" s="13" t="s">
        <v>41</v>
      </c>
      <c r="AX125" s="13" t="s">
        <v>79</v>
      </c>
      <c r="AY125" s="207" t="s">
        <v>129</v>
      </c>
    </row>
    <row r="126" spans="1:65" s="13" customFormat="1" ht="11.25">
      <c r="B126" s="197"/>
      <c r="C126" s="198"/>
      <c r="D126" s="192" t="s">
        <v>140</v>
      </c>
      <c r="E126" s="199" t="s">
        <v>35</v>
      </c>
      <c r="F126" s="200" t="s">
        <v>207</v>
      </c>
      <c r="G126" s="198"/>
      <c r="H126" s="201">
        <v>281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140</v>
      </c>
      <c r="AU126" s="207" t="s">
        <v>88</v>
      </c>
      <c r="AV126" s="13" t="s">
        <v>88</v>
      </c>
      <c r="AW126" s="13" t="s">
        <v>41</v>
      </c>
      <c r="AX126" s="13" t="s">
        <v>79</v>
      </c>
      <c r="AY126" s="207" t="s">
        <v>129</v>
      </c>
    </row>
    <row r="127" spans="1:65" s="13" customFormat="1" ht="11.25">
      <c r="B127" s="197"/>
      <c r="C127" s="198"/>
      <c r="D127" s="192" t="s">
        <v>140</v>
      </c>
      <c r="E127" s="199" t="s">
        <v>35</v>
      </c>
      <c r="F127" s="200" t="s">
        <v>208</v>
      </c>
      <c r="G127" s="198"/>
      <c r="H127" s="201">
        <v>81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140</v>
      </c>
      <c r="AU127" s="207" t="s">
        <v>88</v>
      </c>
      <c r="AV127" s="13" t="s">
        <v>88</v>
      </c>
      <c r="AW127" s="13" t="s">
        <v>41</v>
      </c>
      <c r="AX127" s="13" t="s">
        <v>79</v>
      </c>
      <c r="AY127" s="207" t="s">
        <v>129</v>
      </c>
    </row>
    <row r="128" spans="1:65" s="13" customFormat="1" ht="11.25">
      <c r="B128" s="197"/>
      <c r="C128" s="198"/>
      <c r="D128" s="192" t="s">
        <v>140</v>
      </c>
      <c r="E128" s="199" t="s">
        <v>35</v>
      </c>
      <c r="F128" s="200" t="s">
        <v>209</v>
      </c>
      <c r="G128" s="198"/>
      <c r="H128" s="201">
        <v>30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140</v>
      </c>
      <c r="AU128" s="207" t="s">
        <v>88</v>
      </c>
      <c r="AV128" s="13" t="s">
        <v>88</v>
      </c>
      <c r="AW128" s="13" t="s">
        <v>41</v>
      </c>
      <c r="AX128" s="13" t="s">
        <v>79</v>
      </c>
      <c r="AY128" s="207" t="s">
        <v>129</v>
      </c>
    </row>
    <row r="129" spans="1:65" s="15" customFormat="1" ht="11.25">
      <c r="B129" s="228"/>
      <c r="C129" s="229"/>
      <c r="D129" s="192" t="s">
        <v>140</v>
      </c>
      <c r="E129" s="230" t="s">
        <v>35</v>
      </c>
      <c r="F129" s="231" t="s">
        <v>195</v>
      </c>
      <c r="G129" s="229"/>
      <c r="H129" s="232">
        <v>1258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140</v>
      </c>
      <c r="AU129" s="238" t="s">
        <v>88</v>
      </c>
      <c r="AV129" s="15" t="s">
        <v>136</v>
      </c>
      <c r="AW129" s="15" t="s">
        <v>41</v>
      </c>
      <c r="AX129" s="15" t="s">
        <v>23</v>
      </c>
      <c r="AY129" s="238" t="s">
        <v>129</v>
      </c>
    </row>
    <row r="130" spans="1:65" s="2" customFormat="1" ht="16.5" customHeight="1">
      <c r="A130" s="35"/>
      <c r="B130" s="36"/>
      <c r="C130" s="218" t="s">
        <v>210</v>
      </c>
      <c r="D130" s="218" t="s">
        <v>170</v>
      </c>
      <c r="E130" s="219" t="s">
        <v>211</v>
      </c>
      <c r="F130" s="220" t="s">
        <v>212</v>
      </c>
      <c r="G130" s="221" t="s">
        <v>173</v>
      </c>
      <c r="H130" s="222">
        <v>110.46</v>
      </c>
      <c r="I130" s="223"/>
      <c r="J130" s="224">
        <f>ROUND(I130*H130,2)</f>
        <v>0</v>
      </c>
      <c r="K130" s="220" t="s">
        <v>35</v>
      </c>
      <c r="L130" s="225"/>
      <c r="M130" s="226" t="s">
        <v>35</v>
      </c>
      <c r="N130" s="227" t="s">
        <v>50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174</v>
      </c>
      <c r="AT130" s="190" t="s">
        <v>170</v>
      </c>
      <c r="AU130" s="190" t="s">
        <v>88</v>
      </c>
      <c r="AY130" s="18" t="s">
        <v>129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23</v>
      </c>
      <c r="BK130" s="191">
        <f>ROUND(I130*H130,2)</f>
        <v>0</v>
      </c>
      <c r="BL130" s="18" t="s">
        <v>136</v>
      </c>
      <c r="BM130" s="190" t="s">
        <v>213</v>
      </c>
    </row>
    <row r="131" spans="1:65" s="2" customFormat="1" ht="11.25">
      <c r="A131" s="35"/>
      <c r="B131" s="36"/>
      <c r="C131" s="37"/>
      <c r="D131" s="192" t="s">
        <v>138</v>
      </c>
      <c r="E131" s="37"/>
      <c r="F131" s="193" t="s">
        <v>212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138</v>
      </c>
      <c r="AU131" s="18" t="s">
        <v>88</v>
      </c>
    </row>
    <row r="132" spans="1:65" s="14" customFormat="1" ht="11.25">
      <c r="B132" s="208"/>
      <c r="C132" s="209"/>
      <c r="D132" s="192" t="s">
        <v>140</v>
      </c>
      <c r="E132" s="210" t="s">
        <v>35</v>
      </c>
      <c r="F132" s="211" t="s">
        <v>214</v>
      </c>
      <c r="G132" s="209"/>
      <c r="H132" s="210" t="s">
        <v>35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140</v>
      </c>
      <c r="AU132" s="217" t="s">
        <v>88</v>
      </c>
      <c r="AV132" s="14" t="s">
        <v>23</v>
      </c>
      <c r="AW132" s="14" t="s">
        <v>41</v>
      </c>
      <c r="AX132" s="14" t="s">
        <v>79</v>
      </c>
      <c r="AY132" s="217" t="s">
        <v>129</v>
      </c>
    </row>
    <row r="133" spans="1:65" s="13" customFormat="1" ht="11.25">
      <c r="B133" s="197"/>
      <c r="C133" s="198"/>
      <c r="D133" s="192" t="s">
        <v>140</v>
      </c>
      <c r="E133" s="199" t="s">
        <v>35</v>
      </c>
      <c r="F133" s="200" t="s">
        <v>215</v>
      </c>
      <c r="G133" s="198"/>
      <c r="H133" s="201">
        <v>34.979999999999997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140</v>
      </c>
      <c r="AU133" s="207" t="s">
        <v>88</v>
      </c>
      <c r="AV133" s="13" t="s">
        <v>88</v>
      </c>
      <c r="AW133" s="13" t="s">
        <v>41</v>
      </c>
      <c r="AX133" s="13" t="s">
        <v>79</v>
      </c>
      <c r="AY133" s="207" t="s">
        <v>129</v>
      </c>
    </row>
    <row r="134" spans="1:65" s="13" customFormat="1" ht="11.25">
      <c r="B134" s="197"/>
      <c r="C134" s="198"/>
      <c r="D134" s="192" t="s">
        <v>140</v>
      </c>
      <c r="E134" s="199" t="s">
        <v>35</v>
      </c>
      <c r="F134" s="200" t="s">
        <v>216</v>
      </c>
      <c r="G134" s="198"/>
      <c r="H134" s="201">
        <v>75.48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140</v>
      </c>
      <c r="AU134" s="207" t="s">
        <v>88</v>
      </c>
      <c r="AV134" s="13" t="s">
        <v>88</v>
      </c>
      <c r="AW134" s="13" t="s">
        <v>41</v>
      </c>
      <c r="AX134" s="13" t="s">
        <v>79</v>
      </c>
      <c r="AY134" s="207" t="s">
        <v>129</v>
      </c>
    </row>
    <row r="135" spans="1:65" s="15" customFormat="1" ht="11.25">
      <c r="B135" s="228"/>
      <c r="C135" s="229"/>
      <c r="D135" s="192" t="s">
        <v>140</v>
      </c>
      <c r="E135" s="230" t="s">
        <v>35</v>
      </c>
      <c r="F135" s="231" t="s">
        <v>195</v>
      </c>
      <c r="G135" s="229"/>
      <c r="H135" s="232">
        <v>110.46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140</v>
      </c>
      <c r="AU135" s="238" t="s">
        <v>88</v>
      </c>
      <c r="AV135" s="15" t="s">
        <v>136</v>
      </c>
      <c r="AW135" s="15" t="s">
        <v>41</v>
      </c>
      <c r="AX135" s="15" t="s">
        <v>23</v>
      </c>
      <c r="AY135" s="238" t="s">
        <v>129</v>
      </c>
    </row>
    <row r="136" spans="1:65" s="2" customFormat="1" ht="16.5" customHeight="1">
      <c r="A136" s="35"/>
      <c r="B136" s="36"/>
      <c r="C136" s="179" t="s">
        <v>217</v>
      </c>
      <c r="D136" s="179" t="s">
        <v>131</v>
      </c>
      <c r="E136" s="180" t="s">
        <v>218</v>
      </c>
      <c r="F136" s="181" t="s">
        <v>219</v>
      </c>
      <c r="G136" s="182" t="s">
        <v>134</v>
      </c>
      <c r="H136" s="183">
        <v>1354</v>
      </c>
      <c r="I136" s="184"/>
      <c r="J136" s="185">
        <f>ROUND(I136*H136,2)</f>
        <v>0</v>
      </c>
      <c r="K136" s="181" t="s">
        <v>135</v>
      </c>
      <c r="L136" s="40"/>
      <c r="M136" s="186" t="s">
        <v>35</v>
      </c>
      <c r="N136" s="187" t="s">
        <v>50</v>
      </c>
      <c r="O136" s="65"/>
      <c r="P136" s="188">
        <f>O136*H136</f>
        <v>0</v>
      </c>
      <c r="Q136" s="188">
        <v>5.1999999999999997E-5</v>
      </c>
      <c r="R136" s="188">
        <f>Q136*H136</f>
        <v>7.0407999999999998E-2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136</v>
      </c>
      <c r="AT136" s="190" t="s">
        <v>131</v>
      </c>
      <c r="AU136" s="190" t="s">
        <v>88</v>
      </c>
      <c r="AY136" s="18" t="s">
        <v>129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23</v>
      </c>
      <c r="BK136" s="191">
        <f>ROUND(I136*H136,2)</f>
        <v>0</v>
      </c>
      <c r="BL136" s="18" t="s">
        <v>136</v>
      </c>
      <c r="BM136" s="190" t="s">
        <v>220</v>
      </c>
    </row>
    <row r="137" spans="1:65" s="2" customFormat="1" ht="11.25">
      <c r="A137" s="35"/>
      <c r="B137" s="36"/>
      <c r="C137" s="37"/>
      <c r="D137" s="192" t="s">
        <v>138</v>
      </c>
      <c r="E137" s="37"/>
      <c r="F137" s="193" t="s">
        <v>221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138</v>
      </c>
      <c r="AU137" s="18" t="s">
        <v>88</v>
      </c>
    </row>
    <row r="138" spans="1:65" s="13" customFormat="1" ht="11.25">
      <c r="B138" s="197"/>
      <c r="C138" s="198"/>
      <c r="D138" s="192" t="s">
        <v>140</v>
      </c>
      <c r="E138" s="199" t="s">
        <v>35</v>
      </c>
      <c r="F138" s="200" t="s">
        <v>222</v>
      </c>
      <c r="G138" s="198"/>
      <c r="H138" s="201">
        <v>1258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140</v>
      </c>
      <c r="AU138" s="207" t="s">
        <v>88</v>
      </c>
      <c r="AV138" s="13" t="s">
        <v>88</v>
      </c>
      <c r="AW138" s="13" t="s">
        <v>41</v>
      </c>
      <c r="AX138" s="13" t="s">
        <v>79</v>
      </c>
      <c r="AY138" s="207" t="s">
        <v>129</v>
      </c>
    </row>
    <row r="139" spans="1:65" s="13" customFormat="1" ht="11.25">
      <c r="B139" s="197"/>
      <c r="C139" s="198"/>
      <c r="D139" s="192" t="s">
        <v>140</v>
      </c>
      <c r="E139" s="199" t="s">
        <v>35</v>
      </c>
      <c r="F139" s="200" t="s">
        <v>223</v>
      </c>
      <c r="G139" s="198"/>
      <c r="H139" s="201">
        <v>96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140</v>
      </c>
      <c r="AU139" s="207" t="s">
        <v>88</v>
      </c>
      <c r="AV139" s="13" t="s">
        <v>88</v>
      </c>
      <c r="AW139" s="13" t="s">
        <v>41</v>
      </c>
      <c r="AX139" s="13" t="s">
        <v>79</v>
      </c>
      <c r="AY139" s="207" t="s">
        <v>129</v>
      </c>
    </row>
    <row r="140" spans="1:65" s="15" customFormat="1" ht="11.25">
      <c r="B140" s="228"/>
      <c r="C140" s="229"/>
      <c r="D140" s="192" t="s">
        <v>140</v>
      </c>
      <c r="E140" s="230" t="s">
        <v>35</v>
      </c>
      <c r="F140" s="231" t="s">
        <v>195</v>
      </c>
      <c r="G140" s="229"/>
      <c r="H140" s="232">
        <v>1354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140</v>
      </c>
      <c r="AU140" s="238" t="s">
        <v>88</v>
      </c>
      <c r="AV140" s="15" t="s">
        <v>136</v>
      </c>
      <c r="AW140" s="15" t="s">
        <v>41</v>
      </c>
      <c r="AX140" s="15" t="s">
        <v>23</v>
      </c>
      <c r="AY140" s="238" t="s">
        <v>129</v>
      </c>
    </row>
    <row r="141" spans="1:65" s="2" customFormat="1" ht="16.5" customHeight="1">
      <c r="A141" s="35"/>
      <c r="B141" s="36"/>
      <c r="C141" s="218" t="s">
        <v>224</v>
      </c>
      <c r="D141" s="218" t="s">
        <v>170</v>
      </c>
      <c r="E141" s="219" t="s">
        <v>225</v>
      </c>
      <c r="F141" s="220" t="s">
        <v>226</v>
      </c>
      <c r="G141" s="221" t="s">
        <v>134</v>
      </c>
      <c r="H141" s="222">
        <v>1450</v>
      </c>
      <c r="I141" s="223"/>
      <c r="J141" s="224">
        <f>ROUND(I141*H141,2)</f>
        <v>0</v>
      </c>
      <c r="K141" s="220" t="s">
        <v>227</v>
      </c>
      <c r="L141" s="225"/>
      <c r="M141" s="226" t="s">
        <v>35</v>
      </c>
      <c r="N141" s="227" t="s">
        <v>50</v>
      </c>
      <c r="O141" s="65"/>
      <c r="P141" s="188">
        <f>O141*H141</f>
        <v>0</v>
      </c>
      <c r="Q141" s="188">
        <v>5.8999999999999999E-3</v>
      </c>
      <c r="R141" s="188">
        <f>Q141*H141</f>
        <v>8.5549999999999997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174</v>
      </c>
      <c r="AT141" s="190" t="s">
        <v>170</v>
      </c>
      <c r="AU141" s="190" t="s">
        <v>88</v>
      </c>
      <c r="AY141" s="18" t="s">
        <v>129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23</v>
      </c>
      <c r="BK141" s="191">
        <f>ROUND(I141*H141,2)</f>
        <v>0</v>
      </c>
      <c r="BL141" s="18" t="s">
        <v>136</v>
      </c>
      <c r="BM141" s="190" t="s">
        <v>228</v>
      </c>
    </row>
    <row r="142" spans="1:65" s="2" customFormat="1" ht="11.25">
      <c r="A142" s="35"/>
      <c r="B142" s="36"/>
      <c r="C142" s="37"/>
      <c r="D142" s="192" t="s">
        <v>138</v>
      </c>
      <c r="E142" s="37"/>
      <c r="F142" s="193" t="s">
        <v>226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138</v>
      </c>
      <c r="AU142" s="18" t="s">
        <v>88</v>
      </c>
    </row>
    <row r="143" spans="1:65" s="13" customFormat="1" ht="11.25">
      <c r="B143" s="197"/>
      <c r="C143" s="198"/>
      <c r="D143" s="192" t="s">
        <v>140</v>
      </c>
      <c r="E143" s="199" t="s">
        <v>35</v>
      </c>
      <c r="F143" s="200" t="s">
        <v>222</v>
      </c>
      <c r="G143" s="198"/>
      <c r="H143" s="201">
        <v>1258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140</v>
      </c>
      <c r="AU143" s="207" t="s">
        <v>88</v>
      </c>
      <c r="AV143" s="13" t="s">
        <v>88</v>
      </c>
      <c r="AW143" s="13" t="s">
        <v>41</v>
      </c>
      <c r="AX143" s="13" t="s">
        <v>79</v>
      </c>
      <c r="AY143" s="207" t="s">
        <v>129</v>
      </c>
    </row>
    <row r="144" spans="1:65" s="13" customFormat="1" ht="11.25">
      <c r="B144" s="197"/>
      <c r="C144" s="198"/>
      <c r="D144" s="192" t="s">
        <v>140</v>
      </c>
      <c r="E144" s="199" t="s">
        <v>35</v>
      </c>
      <c r="F144" s="200" t="s">
        <v>229</v>
      </c>
      <c r="G144" s="198"/>
      <c r="H144" s="201">
        <v>192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140</v>
      </c>
      <c r="AU144" s="207" t="s">
        <v>88</v>
      </c>
      <c r="AV144" s="13" t="s">
        <v>88</v>
      </c>
      <c r="AW144" s="13" t="s">
        <v>41</v>
      </c>
      <c r="AX144" s="13" t="s">
        <v>79</v>
      </c>
      <c r="AY144" s="207" t="s">
        <v>129</v>
      </c>
    </row>
    <row r="145" spans="1:65" s="15" customFormat="1" ht="11.25">
      <c r="B145" s="228"/>
      <c r="C145" s="229"/>
      <c r="D145" s="192" t="s">
        <v>140</v>
      </c>
      <c r="E145" s="230" t="s">
        <v>35</v>
      </c>
      <c r="F145" s="231" t="s">
        <v>195</v>
      </c>
      <c r="G145" s="229"/>
      <c r="H145" s="232">
        <v>1450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140</v>
      </c>
      <c r="AU145" s="238" t="s">
        <v>88</v>
      </c>
      <c r="AV145" s="15" t="s">
        <v>136</v>
      </c>
      <c r="AW145" s="15" t="s">
        <v>41</v>
      </c>
      <c r="AX145" s="15" t="s">
        <v>23</v>
      </c>
      <c r="AY145" s="238" t="s">
        <v>129</v>
      </c>
    </row>
    <row r="146" spans="1:65" s="2" customFormat="1" ht="16.5" customHeight="1">
      <c r="A146" s="35"/>
      <c r="B146" s="36"/>
      <c r="C146" s="179" t="s">
        <v>8</v>
      </c>
      <c r="D146" s="179" t="s">
        <v>131</v>
      </c>
      <c r="E146" s="180" t="s">
        <v>230</v>
      </c>
      <c r="F146" s="181" t="s">
        <v>231</v>
      </c>
      <c r="G146" s="182" t="s">
        <v>134</v>
      </c>
      <c r="H146" s="183">
        <v>1258</v>
      </c>
      <c r="I146" s="184"/>
      <c r="J146" s="185">
        <f>ROUND(I146*H146,2)</f>
        <v>0</v>
      </c>
      <c r="K146" s="181" t="s">
        <v>135</v>
      </c>
      <c r="L146" s="40"/>
      <c r="M146" s="186" t="s">
        <v>35</v>
      </c>
      <c r="N146" s="187" t="s">
        <v>50</v>
      </c>
      <c r="O146" s="6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136</v>
      </c>
      <c r="AT146" s="190" t="s">
        <v>131</v>
      </c>
      <c r="AU146" s="190" t="s">
        <v>88</v>
      </c>
      <c r="AY146" s="18" t="s">
        <v>129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23</v>
      </c>
      <c r="BK146" s="191">
        <f>ROUND(I146*H146,2)</f>
        <v>0</v>
      </c>
      <c r="BL146" s="18" t="s">
        <v>136</v>
      </c>
      <c r="BM146" s="190" t="s">
        <v>232</v>
      </c>
    </row>
    <row r="147" spans="1:65" s="2" customFormat="1" ht="11.25">
      <c r="A147" s="35"/>
      <c r="B147" s="36"/>
      <c r="C147" s="37"/>
      <c r="D147" s="192" t="s">
        <v>138</v>
      </c>
      <c r="E147" s="37"/>
      <c r="F147" s="193" t="s">
        <v>233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138</v>
      </c>
      <c r="AU147" s="18" t="s">
        <v>88</v>
      </c>
    </row>
    <row r="148" spans="1:65" s="13" customFormat="1" ht="11.25">
      <c r="B148" s="197"/>
      <c r="C148" s="198"/>
      <c r="D148" s="192" t="s">
        <v>140</v>
      </c>
      <c r="E148" s="199" t="s">
        <v>35</v>
      </c>
      <c r="F148" s="200" t="s">
        <v>222</v>
      </c>
      <c r="G148" s="198"/>
      <c r="H148" s="201">
        <v>1258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140</v>
      </c>
      <c r="AU148" s="207" t="s">
        <v>88</v>
      </c>
      <c r="AV148" s="13" t="s">
        <v>88</v>
      </c>
      <c r="AW148" s="13" t="s">
        <v>41</v>
      </c>
      <c r="AX148" s="13" t="s">
        <v>23</v>
      </c>
      <c r="AY148" s="207" t="s">
        <v>129</v>
      </c>
    </row>
    <row r="149" spans="1:65" s="2" customFormat="1" ht="16.5" customHeight="1">
      <c r="A149" s="35"/>
      <c r="B149" s="36"/>
      <c r="C149" s="179" t="s">
        <v>234</v>
      </c>
      <c r="D149" s="179" t="s">
        <v>131</v>
      </c>
      <c r="E149" s="180" t="s">
        <v>235</v>
      </c>
      <c r="F149" s="181" t="s">
        <v>236</v>
      </c>
      <c r="G149" s="182" t="s">
        <v>134</v>
      </c>
      <c r="H149" s="183">
        <v>1354</v>
      </c>
      <c r="I149" s="184"/>
      <c r="J149" s="185">
        <f>ROUND(I149*H149,2)</f>
        <v>0</v>
      </c>
      <c r="K149" s="181" t="s">
        <v>135</v>
      </c>
      <c r="L149" s="40"/>
      <c r="M149" s="186" t="s">
        <v>35</v>
      </c>
      <c r="N149" s="187" t="s">
        <v>50</v>
      </c>
      <c r="O149" s="65"/>
      <c r="P149" s="188">
        <f>O149*H149</f>
        <v>0</v>
      </c>
      <c r="Q149" s="188">
        <v>2.0823999999999999E-3</v>
      </c>
      <c r="R149" s="188">
        <f>Q149*H149</f>
        <v>2.8195695999999999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136</v>
      </c>
      <c r="AT149" s="190" t="s">
        <v>131</v>
      </c>
      <c r="AU149" s="190" t="s">
        <v>88</v>
      </c>
      <c r="AY149" s="18" t="s">
        <v>129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23</v>
      </c>
      <c r="BK149" s="191">
        <f>ROUND(I149*H149,2)</f>
        <v>0</v>
      </c>
      <c r="BL149" s="18" t="s">
        <v>136</v>
      </c>
      <c r="BM149" s="190" t="s">
        <v>237</v>
      </c>
    </row>
    <row r="150" spans="1:65" s="2" customFormat="1" ht="11.25">
      <c r="A150" s="35"/>
      <c r="B150" s="36"/>
      <c r="C150" s="37"/>
      <c r="D150" s="192" t="s">
        <v>138</v>
      </c>
      <c r="E150" s="37"/>
      <c r="F150" s="193" t="s">
        <v>238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138</v>
      </c>
      <c r="AU150" s="18" t="s">
        <v>88</v>
      </c>
    </row>
    <row r="151" spans="1:65" s="14" customFormat="1" ht="11.25">
      <c r="B151" s="208"/>
      <c r="C151" s="209"/>
      <c r="D151" s="192" t="s">
        <v>140</v>
      </c>
      <c r="E151" s="210" t="s">
        <v>35</v>
      </c>
      <c r="F151" s="211" t="s">
        <v>239</v>
      </c>
      <c r="G151" s="209"/>
      <c r="H151" s="210" t="s">
        <v>35</v>
      </c>
      <c r="I151" s="212"/>
      <c r="J151" s="209"/>
      <c r="K151" s="209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140</v>
      </c>
      <c r="AU151" s="217" t="s">
        <v>88</v>
      </c>
      <c r="AV151" s="14" t="s">
        <v>23</v>
      </c>
      <c r="AW151" s="14" t="s">
        <v>41</v>
      </c>
      <c r="AX151" s="14" t="s">
        <v>79</v>
      </c>
      <c r="AY151" s="217" t="s">
        <v>129</v>
      </c>
    </row>
    <row r="152" spans="1:65" s="13" customFormat="1" ht="11.25">
      <c r="B152" s="197"/>
      <c r="C152" s="198"/>
      <c r="D152" s="192" t="s">
        <v>140</v>
      </c>
      <c r="E152" s="199" t="s">
        <v>35</v>
      </c>
      <c r="F152" s="200" t="s">
        <v>240</v>
      </c>
      <c r="G152" s="198"/>
      <c r="H152" s="201">
        <v>1258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140</v>
      </c>
      <c r="AU152" s="207" t="s">
        <v>88</v>
      </c>
      <c r="AV152" s="13" t="s">
        <v>88</v>
      </c>
      <c r="AW152" s="13" t="s">
        <v>41</v>
      </c>
      <c r="AX152" s="13" t="s">
        <v>79</v>
      </c>
      <c r="AY152" s="207" t="s">
        <v>129</v>
      </c>
    </row>
    <row r="153" spans="1:65" s="14" customFormat="1" ht="11.25">
      <c r="B153" s="208"/>
      <c r="C153" s="209"/>
      <c r="D153" s="192" t="s">
        <v>140</v>
      </c>
      <c r="E153" s="210" t="s">
        <v>35</v>
      </c>
      <c r="F153" s="211" t="s">
        <v>241</v>
      </c>
      <c r="G153" s="209"/>
      <c r="H153" s="210" t="s">
        <v>35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140</v>
      </c>
      <c r="AU153" s="217" t="s">
        <v>88</v>
      </c>
      <c r="AV153" s="14" t="s">
        <v>23</v>
      </c>
      <c r="AW153" s="14" t="s">
        <v>41</v>
      </c>
      <c r="AX153" s="14" t="s">
        <v>79</v>
      </c>
      <c r="AY153" s="217" t="s">
        <v>129</v>
      </c>
    </row>
    <row r="154" spans="1:65" s="13" customFormat="1" ht="11.25">
      <c r="B154" s="197"/>
      <c r="C154" s="198"/>
      <c r="D154" s="192" t="s">
        <v>140</v>
      </c>
      <c r="E154" s="199" t="s">
        <v>35</v>
      </c>
      <c r="F154" s="200" t="s">
        <v>242</v>
      </c>
      <c r="G154" s="198"/>
      <c r="H154" s="201">
        <v>96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140</v>
      </c>
      <c r="AU154" s="207" t="s">
        <v>88</v>
      </c>
      <c r="AV154" s="13" t="s">
        <v>88</v>
      </c>
      <c r="AW154" s="13" t="s">
        <v>41</v>
      </c>
      <c r="AX154" s="13" t="s">
        <v>79</v>
      </c>
      <c r="AY154" s="207" t="s">
        <v>129</v>
      </c>
    </row>
    <row r="155" spans="1:65" s="15" customFormat="1" ht="11.25">
      <c r="B155" s="228"/>
      <c r="C155" s="229"/>
      <c r="D155" s="192" t="s">
        <v>140</v>
      </c>
      <c r="E155" s="230" t="s">
        <v>35</v>
      </c>
      <c r="F155" s="231" t="s">
        <v>195</v>
      </c>
      <c r="G155" s="229"/>
      <c r="H155" s="232">
        <v>1354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140</v>
      </c>
      <c r="AU155" s="238" t="s">
        <v>88</v>
      </c>
      <c r="AV155" s="15" t="s">
        <v>136</v>
      </c>
      <c r="AW155" s="15" t="s">
        <v>41</v>
      </c>
      <c r="AX155" s="15" t="s">
        <v>23</v>
      </c>
      <c r="AY155" s="238" t="s">
        <v>129</v>
      </c>
    </row>
    <row r="156" spans="1:65" s="2" customFormat="1" ht="16.5" customHeight="1">
      <c r="A156" s="35"/>
      <c r="B156" s="36"/>
      <c r="C156" s="179" t="s">
        <v>243</v>
      </c>
      <c r="D156" s="179" t="s">
        <v>131</v>
      </c>
      <c r="E156" s="180" t="s">
        <v>244</v>
      </c>
      <c r="F156" s="181" t="s">
        <v>245</v>
      </c>
      <c r="G156" s="182" t="s">
        <v>164</v>
      </c>
      <c r="H156" s="183">
        <v>3068</v>
      </c>
      <c r="I156" s="184"/>
      <c r="J156" s="185">
        <f>ROUND(I156*H156,2)</f>
        <v>0</v>
      </c>
      <c r="K156" s="181" t="s">
        <v>35</v>
      </c>
      <c r="L156" s="40"/>
      <c r="M156" s="186" t="s">
        <v>35</v>
      </c>
      <c r="N156" s="187" t="s">
        <v>50</v>
      </c>
      <c r="O156" s="65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0" t="s">
        <v>136</v>
      </c>
      <c r="AT156" s="190" t="s">
        <v>131</v>
      </c>
      <c r="AU156" s="190" t="s">
        <v>88</v>
      </c>
      <c r="AY156" s="18" t="s">
        <v>129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23</v>
      </c>
      <c r="BK156" s="191">
        <f>ROUND(I156*H156,2)</f>
        <v>0</v>
      </c>
      <c r="BL156" s="18" t="s">
        <v>136</v>
      </c>
      <c r="BM156" s="190" t="s">
        <v>246</v>
      </c>
    </row>
    <row r="157" spans="1:65" s="2" customFormat="1" ht="11.25">
      <c r="A157" s="35"/>
      <c r="B157" s="36"/>
      <c r="C157" s="37"/>
      <c r="D157" s="192" t="s">
        <v>138</v>
      </c>
      <c r="E157" s="37"/>
      <c r="F157" s="193" t="s">
        <v>245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138</v>
      </c>
      <c r="AU157" s="18" t="s">
        <v>88</v>
      </c>
    </row>
    <row r="158" spans="1:65" s="13" customFormat="1" ht="11.25">
      <c r="B158" s="197"/>
      <c r="C158" s="198"/>
      <c r="D158" s="192" t="s">
        <v>140</v>
      </c>
      <c r="E158" s="199" t="s">
        <v>35</v>
      </c>
      <c r="F158" s="200" t="s">
        <v>247</v>
      </c>
      <c r="G158" s="198"/>
      <c r="H158" s="201">
        <v>1258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140</v>
      </c>
      <c r="AU158" s="207" t="s">
        <v>88</v>
      </c>
      <c r="AV158" s="13" t="s">
        <v>88</v>
      </c>
      <c r="AW158" s="13" t="s">
        <v>41</v>
      </c>
      <c r="AX158" s="13" t="s">
        <v>79</v>
      </c>
      <c r="AY158" s="207" t="s">
        <v>129</v>
      </c>
    </row>
    <row r="159" spans="1:65" s="13" customFormat="1" ht="11.25">
      <c r="B159" s="197"/>
      <c r="C159" s="198"/>
      <c r="D159" s="192" t="s">
        <v>140</v>
      </c>
      <c r="E159" s="199" t="s">
        <v>35</v>
      </c>
      <c r="F159" s="200" t="s">
        <v>248</v>
      </c>
      <c r="G159" s="198"/>
      <c r="H159" s="201">
        <v>1810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140</v>
      </c>
      <c r="AU159" s="207" t="s">
        <v>88</v>
      </c>
      <c r="AV159" s="13" t="s">
        <v>88</v>
      </c>
      <c r="AW159" s="13" t="s">
        <v>41</v>
      </c>
      <c r="AX159" s="13" t="s">
        <v>79</v>
      </c>
      <c r="AY159" s="207" t="s">
        <v>129</v>
      </c>
    </row>
    <row r="160" spans="1:65" s="15" customFormat="1" ht="11.25">
      <c r="B160" s="228"/>
      <c r="C160" s="229"/>
      <c r="D160" s="192" t="s">
        <v>140</v>
      </c>
      <c r="E160" s="230" t="s">
        <v>35</v>
      </c>
      <c r="F160" s="231" t="s">
        <v>195</v>
      </c>
      <c r="G160" s="229"/>
      <c r="H160" s="232">
        <v>3068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140</v>
      </c>
      <c r="AU160" s="238" t="s">
        <v>88</v>
      </c>
      <c r="AV160" s="15" t="s">
        <v>136</v>
      </c>
      <c r="AW160" s="15" t="s">
        <v>41</v>
      </c>
      <c r="AX160" s="15" t="s">
        <v>23</v>
      </c>
      <c r="AY160" s="238" t="s">
        <v>129</v>
      </c>
    </row>
    <row r="161" spans="1:65" s="2" customFormat="1" ht="16.5" customHeight="1">
      <c r="A161" s="35"/>
      <c r="B161" s="36"/>
      <c r="C161" s="218" t="s">
        <v>249</v>
      </c>
      <c r="D161" s="218" t="s">
        <v>170</v>
      </c>
      <c r="E161" s="219" t="s">
        <v>250</v>
      </c>
      <c r="F161" s="220" t="s">
        <v>251</v>
      </c>
      <c r="G161" s="221" t="s">
        <v>252</v>
      </c>
      <c r="H161" s="222">
        <v>613.6</v>
      </c>
      <c r="I161" s="223"/>
      <c r="J161" s="224">
        <f>ROUND(I161*H161,2)</f>
        <v>0</v>
      </c>
      <c r="K161" s="220" t="s">
        <v>35</v>
      </c>
      <c r="L161" s="225"/>
      <c r="M161" s="226" t="s">
        <v>35</v>
      </c>
      <c r="N161" s="227" t="s">
        <v>50</v>
      </c>
      <c r="O161" s="6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174</v>
      </c>
      <c r="AT161" s="190" t="s">
        <v>170</v>
      </c>
      <c r="AU161" s="190" t="s">
        <v>88</v>
      </c>
      <c r="AY161" s="18" t="s">
        <v>129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23</v>
      </c>
      <c r="BK161" s="191">
        <f>ROUND(I161*H161,2)</f>
        <v>0</v>
      </c>
      <c r="BL161" s="18" t="s">
        <v>136</v>
      </c>
      <c r="BM161" s="190" t="s">
        <v>253</v>
      </c>
    </row>
    <row r="162" spans="1:65" s="2" customFormat="1" ht="11.25">
      <c r="A162" s="35"/>
      <c r="B162" s="36"/>
      <c r="C162" s="37"/>
      <c r="D162" s="192" t="s">
        <v>138</v>
      </c>
      <c r="E162" s="37"/>
      <c r="F162" s="193" t="s">
        <v>251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138</v>
      </c>
      <c r="AU162" s="18" t="s">
        <v>88</v>
      </c>
    </row>
    <row r="163" spans="1:65" s="13" customFormat="1" ht="11.25">
      <c r="B163" s="197"/>
      <c r="C163" s="198"/>
      <c r="D163" s="192" t="s">
        <v>140</v>
      </c>
      <c r="E163" s="199" t="s">
        <v>35</v>
      </c>
      <c r="F163" s="200" t="s">
        <v>254</v>
      </c>
      <c r="G163" s="198"/>
      <c r="H163" s="201">
        <v>613.6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140</v>
      </c>
      <c r="AU163" s="207" t="s">
        <v>88</v>
      </c>
      <c r="AV163" s="13" t="s">
        <v>88</v>
      </c>
      <c r="AW163" s="13" t="s">
        <v>41</v>
      </c>
      <c r="AX163" s="13" t="s">
        <v>23</v>
      </c>
      <c r="AY163" s="207" t="s">
        <v>129</v>
      </c>
    </row>
    <row r="164" spans="1:65" s="12" customFormat="1" ht="22.9" customHeight="1">
      <c r="B164" s="163"/>
      <c r="C164" s="164"/>
      <c r="D164" s="165" t="s">
        <v>78</v>
      </c>
      <c r="E164" s="177" t="s">
        <v>97</v>
      </c>
      <c r="F164" s="177" t="s">
        <v>255</v>
      </c>
      <c r="G164" s="164"/>
      <c r="H164" s="164"/>
      <c r="I164" s="167"/>
      <c r="J164" s="178">
        <f>BK164</f>
        <v>0</v>
      </c>
      <c r="K164" s="164"/>
      <c r="L164" s="169"/>
      <c r="M164" s="170"/>
      <c r="N164" s="171"/>
      <c r="O164" s="171"/>
      <c r="P164" s="172">
        <f>SUM(P165:P168)</f>
        <v>0</v>
      </c>
      <c r="Q164" s="171"/>
      <c r="R164" s="172">
        <f>SUM(R165:R168)</f>
        <v>0</v>
      </c>
      <c r="S164" s="171"/>
      <c r="T164" s="173">
        <f>SUM(T165:T168)</f>
        <v>0</v>
      </c>
      <c r="AR164" s="174" t="s">
        <v>23</v>
      </c>
      <c r="AT164" s="175" t="s">
        <v>78</v>
      </c>
      <c r="AU164" s="175" t="s">
        <v>23</v>
      </c>
      <c r="AY164" s="174" t="s">
        <v>129</v>
      </c>
      <c r="BK164" s="176">
        <f>SUM(BK165:BK168)</f>
        <v>0</v>
      </c>
    </row>
    <row r="165" spans="1:65" s="2" customFormat="1" ht="16.5" customHeight="1">
      <c r="A165" s="35"/>
      <c r="B165" s="36"/>
      <c r="C165" s="179" t="s">
        <v>256</v>
      </c>
      <c r="D165" s="179" t="s">
        <v>131</v>
      </c>
      <c r="E165" s="180" t="s">
        <v>257</v>
      </c>
      <c r="F165" s="181" t="s">
        <v>258</v>
      </c>
      <c r="G165" s="182" t="s">
        <v>259</v>
      </c>
      <c r="H165" s="183">
        <v>1635</v>
      </c>
      <c r="I165" s="184"/>
      <c r="J165" s="185">
        <f>ROUND(I165*H165,2)</f>
        <v>0</v>
      </c>
      <c r="K165" s="181" t="s">
        <v>35</v>
      </c>
      <c r="L165" s="40"/>
      <c r="M165" s="186" t="s">
        <v>35</v>
      </c>
      <c r="N165" s="187" t="s">
        <v>50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136</v>
      </c>
      <c r="AT165" s="190" t="s">
        <v>131</v>
      </c>
      <c r="AU165" s="190" t="s">
        <v>88</v>
      </c>
      <c r="AY165" s="18" t="s">
        <v>129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23</v>
      </c>
      <c r="BK165" s="191">
        <f>ROUND(I165*H165,2)</f>
        <v>0</v>
      </c>
      <c r="BL165" s="18" t="s">
        <v>136</v>
      </c>
      <c r="BM165" s="190" t="s">
        <v>260</v>
      </c>
    </row>
    <row r="166" spans="1:65" s="2" customFormat="1" ht="11.25">
      <c r="A166" s="35"/>
      <c r="B166" s="36"/>
      <c r="C166" s="37"/>
      <c r="D166" s="192" t="s">
        <v>138</v>
      </c>
      <c r="E166" s="37"/>
      <c r="F166" s="193" t="s">
        <v>261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138</v>
      </c>
      <c r="AU166" s="18" t="s">
        <v>88</v>
      </c>
    </row>
    <row r="167" spans="1:65" s="13" customFormat="1" ht="11.25">
      <c r="B167" s="197"/>
      <c r="C167" s="198"/>
      <c r="D167" s="192" t="s">
        <v>140</v>
      </c>
      <c r="E167" s="199" t="s">
        <v>35</v>
      </c>
      <c r="F167" s="200" t="s">
        <v>262</v>
      </c>
      <c r="G167" s="198"/>
      <c r="H167" s="201">
        <v>1635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140</v>
      </c>
      <c r="AU167" s="207" t="s">
        <v>88</v>
      </c>
      <c r="AV167" s="13" t="s">
        <v>88</v>
      </c>
      <c r="AW167" s="13" t="s">
        <v>41</v>
      </c>
      <c r="AX167" s="13" t="s">
        <v>23</v>
      </c>
      <c r="AY167" s="207" t="s">
        <v>129</v>
      </c>
    </row>
    <row r="168" spans="1:65" s="2" customFormat="1" ht="16.5" customHeight="1">
      <c r="A168" s="35"/>
      <c r="B168" s="36"/>
      <c r="C168" s="179" t="s">
        <v>263</v>
      </c>
      <c r="D168" s="179" t="s">
        <v>131</v>
      </c>
      <c r="E168" s="180" t="s">
        <v>264</v>
      </c>
      <c r="F168" s="181" t="s">
        <v>265</v>
      </c>
      <c r="G168" s="182" t="s">
        <v>134</v>
      </c>
      <c r="H168" s="183">
        <v>16</v>
      </c>
      <c r="I168" s="184"/>
      <c r="J168" s="185">
        <f>ROUND(I168*H168,2)</f>
        <v>0</v>
      </c>
      <c r="K168" s="181" t="s">
        <v>35</v>
      </c>
      <c r="L168" s="40"/>
      <c r="M168" s="186" t="s">
        <v>35</v>
      </c>
      <c r="N168" s="187" t="s">
        <v>50</v>
      </c>
      <c r="O168" s="65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136</v>
      </c>
      <c r="AT168" s="190" t="s">
        <v>131</v>
      </c>
      <c r="AU168" s="190" t="s">
        <v>88</v>
      </c>
      <c r="AY168" s="18" t="s">
        <v>129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23</v>
      </c>
      <c r="BK168" s="191">
        <f>ROUND(I168*H168,2)</f>
        <v>0</v>
      </c>
      <c r="BL168" s="18" t="s">
        <v>136</v>
      </c>
      <c r="BM168" s="190" t="s">
        <v>266</v>
      </c>
    </row>
    <row r="169" spans="1:65" s="12" customFormat="1" ht="22.9" customHeight="1">
      <c r="B169" s="163"/>
      <c r="C169" s="164"/>
      <c r="D169" s="165" t="s">
        <v>78</v>
      </c>
      <c r="E169" s="177" t="s">
        <v>267</v>
      </c>
      <c r="F169" s="177" t="s">
        <v>268</v>
      </c>
      <c r="G169" s="164"/>
      <c r="H169" s="164"/>
      <c r="I169" s="167"/>
      <c r="J169" s="178">
        <f>BK169</f>
        <v>0</v>
      </c>
      <c r="K169" s="164"/>
      <c r="L169" s="169"/>
      <c r="M169" s="170"/>
      <c r="N169" s="171"/>
      <c r="O169" s="171"/>
      <c r="P169" s="172">
        <f>SUM(P170:P171)</f>
        <v>0</v>
      </c>
      <c r="Q169" s="171"/>
      <c r="R169" s="172">
        <f>SUM(R170:R171)</f>
        <v>0</v>
      </c>
      <c r="S169" s="171"/>
      <c r="T169" s="173">
        <f>SUM(T170:T171)</f>
        <v>0</v>
      </c>
      <c r="AR169" s="174" t="s">
        <v>23</v>
      </c>
      <c r="AT169" s="175" t="s">
        <v>78</v>
      </c>
      <c r="AU169" s="175" t="s">
        <v>23</v>
      </c>
      <c r="AY169" s="174" t="s">
        <v>129</v>
      </c>
      <c r="BK169" s="176">
        <f>SUM(BK170:BK171)</f>
        <v>0</v>
      </c>
    </row>
    <row r="170" spans="1:65" s="2" customFormat="1" ht="16.5" customHeight="1">
      <c r="A170" s="35"/>
      <c r="B170" s="36"/>
      <c r="C170" s="179" t="s">
        <v>7</v>
      </c>
      <c r="D170" s="179" t="s">
        <v>131</v>
      </c>
      <c r="E170" s="180" t="s">
        <v>269</v>
      </c>
      <c r="F170" s="181" t="s">
        <v>270</v>
      </c>
      <c r="G170" s="182" t="s">
        <v>271</v>
      </c>
      <c r="H170" s="183">
        <v>30.254000000000001</v>
      </c>
      <c r="I170" s="184"/>
      <c r="J170" s="185">
        <f>ROUND(I170*H170,2)</f>
        <v>0</v>
      </c>
      <c r="K170" s="181" t="s">
        <v>135</v>
      </c>
      <c r="L170" s="40"/>
      <c r="M170" s="186" t="s">
        <v>35</v>
      </c>
      <c r="N170" s="187" t="s">
        <v>50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136</v>
      </c>
      <c r="AT170" s="190" t="s">
        <v>131</v>
      </c>
      <c r="AU170" s="190" t="s">
        <v>88</v>
      </c>
      <c r="AY170" s="18" t="s">
        <v>129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23</v>
      </c>
      <c r="BK170" s="191">
        <f>ROUND(I170*H170,2)</f>
        <v>0</v>
      </c>
      <c r="BL170" s="18" t="s">
        <v>136</v>
      </c>
      <c r="BM170" s="190" t="s">
        <v>272</v>
      </c>
    </row>
    <row r="171" spans="1:65" s="2" customFormat="1" ht="11.25">
      <c r="A171" s="35"/>
      <c r="B171" s="36"/>
      <c r="C171" s="37"/>
      <c r="D171" s="192" t="s">
        <v>138</v>
      </c>
      <c r="E171" s="37"/>
      <c r="F171" s="193" t="s">
        <v>273</v>
      </c>
      <c r="G171" s="37"/>
      <c r="H171" s="37"/>
      <c r="I171" s="194"/>
      <c r="J171" s="37"/>
      <c r="K171" s="37"/>
      <c r="L171" s="40"/>
      <c r="M171" s="239"/>
      <c r="N171" s="240"/>
      <c r="O171" s="241"/>
      <c r="P171" s="241"/>
      <c r="Q171" s="241"/>
      <c r="R171" s="241"/>
      <c r="S171" s="241"/>
      <c r="T171" s="24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138</v>
      </c>
      <c r="AU171" s="18" t="s">
        <v>88</v>
      </c>
    </row>
    <row r="172" spans="1:65" s="2" customFormat="1" ht="6.95" customHeight="1">
      <c r="A172" s="35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0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TQTM8iY/ih780g7IOy9L+6knyzSnQQjQNjAkoTD97etAkr8wqq+htavC1uEvPefyZcb+fVXM/7XGATbxIfy8Qw==" saltValue="/3YJvMxd5tcVBeNCe+KZnY2oPQeSgV1v7lHF3s3TyN+D+7MczZ1fRJdcgVO8gvEBcoUt9rYdrAfiGcFgV1/MkQ==" spinCount="100000" sheet="1" objects="1" scenarios="1" formatColumns="0" formatRows="0" autoFilter="0"/>
  <autoFilter ref="C82:K17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.19685039370078741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LOKÁLNÍ BIOKORIDOR IIBK3 DVORY</v>
      </c>
      <c r="F7" s="372"/>
      <c r="G7" s="372"/>
      <c r="H7" s="372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1" t="s">
        <v>274</v>
      </c>
      <c r="F9" s="374"/>
      <c r="G9" s="374"/>
      <c r="H9" s="374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275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3" t="s">
        <v>276</v>
      </c>
      <c r="F11" s="374"/>
      <c r="G11" s="374"/>
      <c r="H11" s="374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35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stavby'!AN8</f>
        <v>22. 2. 2021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34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35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42</v>
      </c>
      <c r="E25" s="35"/>
      <c r="F25" s="35"/>
      <c r="G25" s="35"/>
      <c r="H25" s="35"/>
      <c r="I25" s="113" t="s">
        <v>31</v>
      </c>
      <c r="J25" s="104" t="s">
        <v>39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3" t="s">
        <v>34</v>
      </c>
      <c r="J26" s="104" t="s">
        <v>35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43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35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45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47</v>
      </c>
      <c r="G34" s="35"/>
      <c r="H34" s="35"/>
      <c r="I34" s="122" t="s">
        <v>46</v>
      </c>
      <c r="J34" s="122" t="s">
        <v>48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49</v>
      </c>
      <c r="E35" s="113" t="s">
        <v>50</v>
      </c>
      <c r="F35" s="124">
        <f>ROUND((SUM(BE88:BE131)),  2)</f>
        <v>0</v>
      </c>
      <c r="G35" s="35"/>
      <c r="H35" s="35"/>
      <c r="I35" s="125">
        <v>0.21</v>
      </c>
      <c r="J35" s="124">
        <f>ROUND(((SUM(BE88:BE131))*I35),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51</v>
      </c>
      <c r="F36" s="124">
        <f>ROUND((SUM(BF88:BF131)),  2)</f>
        <v>0</v>
      </c>
      <c r="G36" s="35"/>
      <c r="H36" s="35"/>
      <c r="I36" s="125">
        <v>0.15</v>
      </c>
      <c r="J36" s="124">
        <f>ROUND(((SUM(BF88:BF131))*I36),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52</v>
      </c>
      <c r="F37" s="124">
        <f>ROUND((SUM(BG88:BG131)),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53</v>
      </c>
      <c r="F38" s="124">
        <f>ROUND((SUM(BH88:BH131)),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54</v>
      </c>
      <c r="F39" s="124">
        <f>ROUND((SUM(BI88:BI131)),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55</v>
      </c>
      <c r="E41" s="128"/>
      <c r="F41" s="128"/>
      <c r="G41" s="129" t="s">
        <v>56</v>
      </c>
      <c r="H41" s="130" t="s">
        <v>57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LOKÁLNÍ BIOKORIDOR IIBK3 DVORY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274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275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7" t="str">
        <f>E11</f>
        <v>1 - Následná péče - první rok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24</v>
      </c>
      <c r="D56" s="37"/>
      <c r="E56" s="37"/>
      <c r="F56" s="28" t="str">
        <f>F14</f>
        <v>Dvory u Nymburka</v>
      </c>
      <c r="G56" s="37"/>
      <c r="H56" s="37"/>
      <c r="I56" s="30" t="s">
        <v>26</v>
      </c>
      <c r="J56" s="60" t="str">
        <f>IF(J14="","",J14)</f>
        <v>22. 2. 2021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30</v>
      </c>
      <c r="D58" s="37"/>
      <c r="E58" s="37"/>
      <c r="F58" s="28" t="str">
        <f>E17</f>
        <v>Státní pozemkový úřad, KPÚ pro Středočeský kraj</v>
      </c>
      <c r="G58" s="37"/>
      <c r="H58" s="37"/>
      <c r="I58" s="30" t="s">
        <v>38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36</v>
      </c>
      <c r="D59" s="37"/>
      <c r="E59" s="37"/>
      <c r="F59" s="28" t="str">
        <f>IF(E20="","",E20)</f>
        <v>Vyplň údaj</v>
      </c>
      <c r="G59" s="37"/>
      <c r="H59" s="37"/>
      <c r="I59" s="30" t="s">
        <v>42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107</v>
      </c>
      <c r="D61" s="138"/>
      <c r="E61" s="138"/>
      <c r="F61" s="138"/>
      <c r="G61" s="138"/>
      <c r="H61" s="138"/>
      <c r="I61" s="138"/>
      <c r="J61" s="139" t="s">
        <v>108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77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109</v>
      </c>
    </row>
    <row r="64" spans="1:47" s="9" customFormat="1" ht="24.95" customHeight="1">
      <c r="B64" s="141"/>
      <c r="C64" s="142"/>
      <c r="D64" s="143" t="s">
        <v>110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112</v>
      </c>
      <c r="E66" s="149"/>
      <c r="F66" s="149"/>
      <c r="G66" s="149"/>
      <c r="H66" s="149"/>
      <c r="I66" s="149"/>
      <c r="J66" s="150">
        <f>J129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LOKÁLNÍ BIOKORIDOR IIBK3 DVORY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104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274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275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7" t="str">
        <f>E11</f>
        <v>1 - Následná péče - první rok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24</v>
      </c>
      <c r="D82" s="37"/>
      <c r="E82" s="37"/>
      <c r="F82" s="28" t="str">
        <f>F14</f>
        <v>Dvory u Nymburka</v>
      </c>
      <c r="G82" s="37"/>
      <c r="H82" s="37"/>
      <c r="I82" s="30" t="s">
        <v>26</v>
      </c>
      <c r="J82" s="60" t="str">
        <f>IF(J14="","",J14)</f>
        <v>22. 2. 2021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30</v>
      </c>
      <c r="D84" s="37"/>
      <c r="E84" s="37"/>
      <c r="F84" s="28" t="str">
        <f>E17</f>
        <v>Státní pozemkový úřad, KPÚ pro Středočeský kraj</v>
      </c>
      <c r="G84" s="37"/>
      <c r="H84" s="37"/>
      <c r="I84" s="30" t="s">
        <v>38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36</v>
      </c>
      <c r="D85" s="37"/>
      <c r="E85" s="37"/>
      <c r="F85" s="28" t="str">
        <f>IF(E20="","",E20)</f>
        <v>Vyplň údaj</v>
      </c>
      <c r="G85" s="37"/>
      <c r="H85" s="37"/>
      <c r="I85" s="30" t="s">
        <v>42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115</v>
      </c>
      <c r="D87" s="155" t="s">
        <v>64</v>
      </c>
      <c r="E87" s="155" t="s">
        <v>60</v>
      </c>
      <c r="F87" s="155" t="s">
        <v>61</v>
      </c>
      <c r="G87" s="155" t="s">
        <v>116</v>
      </c>
      <c r="H87" s="155" t="s">
        <v>117</v>
      </c>
      <c r="I87" s="155" t="s">
        <v>118</v>
      </c>
      <c r="J87" s="155" t="s">
        <v>108</v>
      </c>
      <c r="K87" s="156" t="s">
        <v>119</v>
      </c>
      <c r="L87" s="157"/>
      <c r="M87" s="69" t="s">
        <v>35</v>
      </c>
      <c r="N87" s="70" t="s">
        <v>49</v>
      </c>
      <c r="O87" s="70" t="s">
        <v>120</v>
      </c>
      <c r="P87" s="70" t="s">
        <v>121</v>
      </c>
      <c r="Q87" s="70" t="s">
        <v>122</v>
      </c>
      <c r="R87" s="70" t="s">
        <v>123</v>
      </c>
      <c r="S87" s="70" t="s">
        <v>124</v>
      </c>
      <c r="T87" s="71" t="s">
        <v>125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126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78</v>
      </c>
      <c r="AU88" s="18" t="s">
        <v>109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78</v>
      </c>
      <c r="E89" s="166" t="s">
        <v>127</v>
      </c>
      <c r="F89" s="166" t="s">
        <v>128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P90+P129</f>
        <v>0</v>
      </c>
      <c r="Q89" s="171"/>
      <c r="R89" s="172">
        <f>R90+R129</f>
        <v>0</v>
      </c>
      <c r="S89" s="171"/>
      <c r="T89" s="173">
        <f>T90+T129</f>
        <v>0</v>
      </c>
      <c r="AR89" s="174" t="s">
        <v>23</v>
      </c>
      <c r="AT89" s="175" t="s">
        <v>78</v>
      </c>
      <c r="AU89" s="175" t="s">
        <v>79</v>
      </c>
      <c r="AY89" s="174" t="s">
        <v>129</v>
      </c>
      <c r="BK89" s="176">
        <f>BK90+BK129</f>
        <v>0</v>
      </c>
    </row>
    <row r="90" spans="1:65" s="12" customFormat="1" ht="22.9" customHeight="1">
      <c r="B90" s="163"/>
      <c r="C90" s="164"/>
      <c r="D90" s="165" t="s">
        <v>78</v>
      </c>
      <c r="E90" s="177" t="s">
        <v>23</v>
      </c>
      <c r="F90" s="177" t="s">
        <v>130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SUM(P91:P128)</f>
        <v>0</v>
      </c>
      <c r="Q90" s="171"/>
      <c r="R90" s="172">
        <f>SUM(R91:R128)</f>
        <v>0</v>
      </c>
      <c r="S90" s="171"/>
      <c r="T90" s="173">
        <f>SUM(T91:T128)</f>
        <v>0</v>
      </c>
      <c r="AR90" s="174" t="s">
        <v>23</v>
      </c>
      <c r="AT90" s="175" t="s">
        <v>78</v>
      </c>
      <c r="AU90" s="175" t="s">
        <v>23</v>
      </c>
      <c r="AY90" s="174" t="s">
        <v>129</v>
      </c>
      <c r="BK90" s="176">
        <f>SUM(BK91:BK128)</f>
        <v>0</v>
      </c>
    </row>
    <row r="91" spans="1:65" s="2" customFormat="1" ht="16.5" customHeight="1">
      <c r="A91" s="35"/>
      <c r="B91" s="36"/>
      <c r="C91" s="179" t="s">
        <v>23</v>
      </c>
      <c r="D91" s="179" t="s">
        <v>131</v>
      </c>
      <c r="E91" s="180" t="s">
        <v>277</v>
      </c>
      <c r="F91" s="181" t="s">
        <v>278</v>
      </c>
      <c r="G91" s="182" t="s">
        <v>149</v>
      </c>
      <c r="H91" s="183">
        <v>2.5720000000000001</v>
      </c>
      <c r="I91" s="184"/>
      <c r="J91" s="185">
        <f>ROUND(I91*H91,2)</f>
        <v>0</v>
      </c>
      <c r="K91" s="181" t="s">
        <v>135</v>
      </c>
      <c r="L91" s="40"/>
      <c r="M91" s="186" t="s">
        <v>35</v>
      </c>
      <c r="N91" s="187" t="s">
        <v>50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136</v>
      </c>
      <c r="AT91" s="190" t="s">
        <v>131</v>
      </c>
      <c r="AU91" s="190" t="s">
        <v>88</v>
      </c>
      <c r="AY91" s="18" t="s">
        <v>129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23</v>
      </c>
      <c r="BK91" s="191">
        <f>ROUND(I91*H91,2)</f>
        <v>0</v>
      </c>
      <c r="BL91" s="18" t="s">
        <v>136</v>
      </c>
      <c r="BM91" s="190" t="s">
        <v>279</v>
      </c>
    </row>
    <row r="92" spans="1:65" s="2" customFormat="1" ht="11.25">
      <c r="A92" s="35"/>
      <c r="B92" s="36"/>
      <c r="C92" s="37"/>
      <c r="D92" s="192" t="s">
        <v>138</v>
      </c>
      <c r="E92" s="37"/>
      <c r="F92" s="193" t="s">
        <v>280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138</v>
      </c>
      <c r="AU92" s="18" t="s">
        <v>88</v>
      </c>
    </row>
    <row r="93" spans="1:65" s="13" customFormat="1" ht="11.25">
      <c r="B93" s="197"/>
      <c r="C93" s="198"/>
      <c r="D93" s="192" t="s">
        <v>140</v>
      </c>
      <c r="E93" s="199" t="s">
        <v>35</v>
      </c>
      <c r="F93" s="200" t="s">
        <v>281</v>
      </c>
      <c r="G93" s="198"/>
      <c r="H93" s="201">
        <v>2.5720000000000001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140</v>
      </c>
      <c r="AU93" s="207" t="s">
        <v>88</v>
      </c>
      <c r="AV93" s="13" t="s">
        <v>88</v>
      </c>
      <c r="AW93" s="13" t="s">
        <v>41</v>
      </c>
      <c r="AX93" s="13" t="s">
        <v>79</v>
      </c>
      <c r="AY93" s="207" t="s">
        <v>129</v>
      </c>
    </row>
    <row r="94" spans="1:65" s="15" customFormat="1" ht="11.25">
      <c r="B94" s="228"/>
      <c r="C94" s="229"/>
      <c r="D94" s="192" t="s">
        <v>140</v>
      </c>
      <c r="E94" s="230" t="s">
        <v>35</v>
      </c>
      <c r="F94" s="231" t="s">
        <v>195</v>
      </c>
      <c r="G94" s="229"/>
      <c r="H94" s="232">
        <v>2.5720000000000001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140</v>
      </c>
      <c r="AU94" s="238" t="s">
        <v>88</v>
      </c>
      <c r="AV94" s="15" t="s">
        <v>136</v>
      </c>
      <c r="AW94" s="15" t="s">
        <v>41</v>
      </c>
      <c r="AX94" s="15" t="s">
        <v>23</v>
      </c>
      <c r="AY94" s="238" t="s">
        <v>129</v>
      </c>
    </row>
    <row r="95" spans="1:65" s="2" customFormat="1" ht="16.5" customHeight="1">
      <c r="A95" s="35"/>
      <c r="B95" s="36"/>
      <c r="C95" s="179" t="s">
        <v>88</v>
      </c>
      <c r="D95" s="179" t="s">
        <v>131</v>
      </c>
      <c r="E95" s="180" t="s">
        <v>282</v>
      </c>
      <c r="F95" s="181" t="s">
        <v>283</v>
      </c>
      <c r="G95" s="182" t="s">
        <v>134</v>
      </c>
      <c r="H95" s="183">
        <v>63</v>
      </c>
      <c r="I95" s="184"/>
      <c r="J95" s="185">
        <f>ROUND(I95*H95,2)</f>
        <v>0</v>
      </c>
      <c r="K95" s="181" t="s">
        <v>35</v>
      </c>
      <c r="L95" s="40"/>
      <c r="M95" s="186" t="s">
        <v>35</v>
      </c>
      <c r="N95" s="187" t="s">
        <v>50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136</v>
      </c>
      <c r="AT95" s="190" t="s">
        <v>131</v>
      </c>
      <c r="AU95" s="190" t="s">
        <v>88</v>
      </c>
      <c r="AY95" s="18" t="s">
        <v>129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23</v>
      </c>
      <c r="BK95" s="191">
        <f>ROUND(I95*H95,2)</f>
        <v>0</v>
      </c>
      <c r="BL95" s="18" t="s">
        <v>136</v>
      </c>
      <c r="BM95" s="190" t="s">
        <v>284</v>
      </c>
    </row>
    <row r="96" spans="1:65" s="2" customFormat="1" ht="11.25">
      <c r="A96" s="35"/>
      <c r="B96" s="36"/>
      <c r="C96" s="37"/>
      <c r="D96" s="192" t="s">
        <v>138</v>
      </c>
      <c r="E96" s="37"/>
      <c r="F96" s="193" t="s">
        <v>285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138</v>
      </c>
      <c r="AU96" s="18" t="s">
        <v>88</v>
      </c>
    </row>
    <row r="97" spans="1:65" s="14" customFormat="1" ht="11.25">
      <c r="B97" s="208"/>
      <c r="C97" s="209"/>
      <c r="D97" s="192" t="s">
        <v>140</v>
      </c>
      <c r="E97" s="210" t="s">
        <v>35</v>
      </c>
      <c r="F97" s="211" t="s">
        <v>286</v>
      </c>
      <c r="G97" s="209"/>
      <c r="H97" s="210" t="s">
        <v>35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140</v>
      </c>
      <c r="AU97" s="217" t="s">
        <v>88</v>
      </c>
      <c r="AV97" s="14" t="s">
        <v>23</v>
      </c>
      <c r="AW97" s="14" t="s">
        <v>41</v>
      </c>
      <c r="AX97" s="14" t="s">
        <v>79</v>
      </c>
      <c r="AY97" s="217" t="s">
        <v>129</v>
      </c>
    </row>
    <row r="98" spans="1:65" s="13" customFormat="1" ht="11.25">
      <c r="B98" s="197"/>
      <c r="C98" s="198"/>
      <c r="D98" s="192" t="s">
        <v>140</v>
      </c>
      <c r="E98" s="199" t="s">
        <v>35</v>
      </c>
      <c r="F98" s="200" t="s">
        <v>287</v>
      </c>
      <c r="G98" s="198"/>
      <c r="H98" s="201">
        <v>63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140</v>
      </c>
      <c r="AU98" s="207" t="s">
        <v>88</v>
      </c>
      <c r="AV98" s="13" t="s">
        <v>88</v>
      </c>
      <c r="AW98" s="13" t="s">
        <v>41</v>
      </c>
      <c r="AX98" s="13" t="s">
        <v>23</v>
      </c>
      <c r="AY98" s="207" t="s">
        <v>129</v>
      </c>
    </row>
    <row r="99" spans="1:65" s="2" customFormat="1" ht="16.5" customHeight="1">
      <c r="A99" s="35"/>
      <c r="B99" s="36"/>
      <c r="C99" s="179" t="s">
        <v>97</v>
      </c>
      <c r="D99" s="179" t="s">
        <v>131</v>
      </c>
      <c r="E99" s="180" t="s">
        <v>288</v>
      </c>
      <c r="F99" s="181" t="s">
        <v>289</v>
      </c>
      <c r="G99" s="182" t="s">
        <v>134</v>
      </c>
      <c r="H99" s="183">
        <v>88</v>
      </c>
      <c r="I99" s="184"/>
      <c r="J99" s="185">
        <f>ROUND(I99*H99,2)</f>
        <v>0</v>
      </c>
      <c r="K99" s="181" t="s">
        <v>35</v>
      </c>
      <c r="L99" s="40"/>
      <c r="M99" s="186" t="s">
        <v>35</v>
      </c>
      <c r="N99" s="187" t="s">
        <v>50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136</v>
      </c>
      <c r="AT99" s="190" t="s">
        <v>131</v>
      </c>
      <c r="AU99" s="190" t="s">
        <v>88</v>
      </c>
      <c r="AY99" s="18" t="s">
        <v>129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23</v>
      </c>
      <c r="BK99" s="191">
        <f>ROUND(I99*H99,2)</f>
        <v>0</v>
      </c>
      <c r="BL99" s="18" t="s">
        <v>136</v>
      </c>
      <c r="BM99" s="190" t="s">
        <v>290</v>
      </c>
    </row>
    <row r="100" spans="1:65" s="2" customFormat="1" ht="11.25">
      <c r="A100" s="35"/>
      <c r="B100" s="36"/>
      <c r="C100" s="37"/>
      <c r="D100" s="192" t="s">
        <v>138</v>
      </c>
      <c r="E100" s="37"/>
      <c r="F100" s="193" t="s">
        <v>289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88</v>
      </c>
    </row>
    <row r="101" spans="1:65" s="14" customFormat="1" ht="11.25">
      <c r="B101" s="208"/>
      <c r="C101" s="209"/>
      <c r="D101" s="192" t="s">
        <v>140</v>
      </c>
      <c r="E101" s="210" t="s">
        <v>35</v>
      </c>
      <c r="F101" s="211" t="s">
        <v>291</v>
      </c>
      <c r="G101" s="209"/>
      <c r="H101" s="210" t="s">
        <v>35</v>
      </c>
      <c r="I101" s="212"/>
      <c r="J101" s="209"/>
      <c r="K101" s="209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140</v>
      </c>
      <c r="AU101" s="217" t="s">
        <v>88</v>
      </c>
      <c r="AV101" s="14" t="s">
        <v>23</v>
      </c>
      <c r="AW101" s="14" t="s">
        <v>41</v>
      </c>
      <c r="AX101" s="14" t="s">
        <v>79</v>
      </c>
      <c r="AY101" s="217" t="s">
        <v>129</v>
      </c>
    </row>
    <row r="102" spans="1:65" s="13" customFormat="1" ht="11.25">
      <c r="B102" s="197"/>
      <c r="C102" s="198"/>
      <c r="D102" s="192" t="s">
        <v>140</v>
      </c>
      <c r="E102" s="199" t="s">
        <v>35</v>
      </c>
      <c r="F102" s="200" t="s">
        <v>292</v>
      </c>
      <c r="G102" s="198"/>
      <c r="H102" s="201">
        <v>88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140</v>
      </c>
      <c r="AU102" s="207" t="s">
        <v>88</v>
      </c>
      <c r="AV102" s="13" t="s">
        <v>88</v>
      </c>
      <c r="AW102" s="13" t="s">
        <v>41</v>
      </c>
      <c r="AX102" s="13" t="s">
        <v>23</v>
      </c>
      <c r="AY102" s="207" t="s">
        <v>129</v>
      </c>
    </row>
    <row r="103" spans="1:65" s="2" customFormat="1" ht="16.5" customHeight="1">
      <c r="A103" s="35"/>
      <c r="B103" s="36"/>
      <c r="C103" s="179" t="s">
        <v>136</v>
      </c>
      <c r="D103" s="179" t="s">
        <v>131</v>
      </c>
      <c r="E103" s="180" t="s">
        <v>293</v>
      </c>
      <c r="F103" s="181" t="s">
        <v>294</v>
      </c>
      <c r="G103" s="182" t="s">
        <v>134</v>
      </c>
      <c r="H103" s="183">
        <v>1354</v>
      </c>
      <c r="I103" s="184"/>
      <c r="J103" s="185">
        <f>ROUND(I103*H103,2)</f>
        <v>0</v>
      </c>
      <c r="K103" s="181" t="s">
        <v>35</v>
      </c>
      <c r="L103" s="40"/>
      <c r="M103" s="186" t="s">
        <v>35</v>
      </c>
      <c r="N103" s="187" t="s">
        <v>50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136</v>
      </c>
      <c r="AT103" s="190" t="s">
        <v>131</v>
      </c>
      <c r="AU103" s="190" t="s">
        <v>88</v>
      </c>
      <c r="AY103" s="18" t="s">
        <v>129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23</v>
      </c>
      <c r="BK103" s="191">
        <f>ROUND(I103*H103,2)</f>
        <v>0</v>
      </c>
      <c r="BL103" s="18" t="s">
        <v>136</v>
      </c>
      <c r="BM103" s="190" t="s">
        <v>295</v>
      </c>
    </row>
    <row r="104" spans="1:65" s="2" customFormat="1" ht="11.25">
      <c r="A104" s="35"/>
      <c r="B104" s="36"/>
      <c r="C104" s="37"/>
      <c r="D104" s="192" t="s">
        <v>138</v>
      </c>
      <c r="E104" s="37"/>
      <c r="F104" s="193" t="s">
        <v>296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138</v>
      </c>
      <c r="AU104" s="18" t="s">
        <v>88</v>
      </c>
    </row>
    <row r="105" spans="1:65" s="13" customFormat="1" ht="11.25">
      <c r="B105" s="197"/>
      <c r="C105" s="198"/>
      <c r="D105" s="192" t="s">
        <v>140</v>
      </c>
      <c r="E105" s="199" t="s">
        <v>35</v>
      </c>
      <c r="F105" s="200" t="s">
        <v>222</v>
      </c>
      <c r="G105" s="198"/>
      <c r="H105" s="201">
        <v>1258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140</v>
      </c>
      <c r="AU105" s="207" t="s">
        <v>88</v>
      </c>
      <c r="AV105" s="13" t="s">
        <v>88</v>
      </c>
      <c r="AW105" s="13" t="s">
        <v>41</v>
      </c>
      <c r="AX105" s="13" t="s">
        <v>79</v>
      </c>
      <c r="AY105" s="207" t="s">
        <v>129</v>
      </c>
    </row>
    <row r="106" spans="1:65" s="13" customFormat="1" ht="11.25">
      <c r="B106" s="197"/>
      <c r="C106" s="198"/>
      <c r="D106" s="192" t="s">
        <v>140</v>
      </c>
      <c r="E106" s="199" t="s">
        <v>35</v>
      </c>
      <c r="F106" s="200" t="s">
        <v>297</v>
      </c>
      <c r="G106" s="198"/>
      <c r="H106" s="201">
        <v>96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140</v>
      </c>
      <c r="AU106" s="207" t="s">
        <v>88</v>
      </c>
      <c r="AV106" s="13" t="s">
        <v>88</v>
      </c>
      <c r="AW106" s="13" t="s">
        <v>41</v>
      </c>
      <c r="AX106" s="13" t="s">
        <v>79</v>
      </c>
      <c r="AY106" s="207" t="s">
        <v>129</v>
      </c>
    </row>
    <row r="107" spans="1:65" s="15" customFormat="1" ht="11.25">
      <c r="B107" s="228"/>
      <c r="C107" s="229"/>
      <c r="D107" s="192" t="s">
        <v>140</v>
      </c>
      <c r="E107" s="230" t="s">
        <v>35</v>
      </c>
      <c r="F107" s="231" t="s">
        <v>195</v>
      </c>
      <c r="G107" s="229"/>
      <c r="H107" s="232">
        <v>1354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140</v>
      </c>
      <c r="AU107" s="238" t="s">
        <v>88</v>
      </c>
      <c r="AV107" s="15" t="s">
        <v>136</v>
      </c>
      <c r="AW107" s="15" t="s">
        <v>41</v>
      </c>
      <c r="AX107" s="15" t="s">
        <v>23</v>
      </c>
      <c r="AY107" s="238" t="s">
        <v>129</v>
      </c>
    </row>
    <row r="108" spans="1:65" s="2" customFormat="1" ht="16.5" customHeight="1">
      <c r="A108" s="35"/>
      <c r="B108" s="36"/>
      <c r="C108" s="179" t="s">
        <v>156</v>
      </c>
      <c r="D108" s="179" t="s">
        <v>131</v>
      </c>
      <c r="E108" s="180" t="s">
        <v>298</v>
      </c>
      <c r="F108" s="181" t="s">
        <v>299</v>
      </c>
      <c r="G108" s="182" t="s">
        <v>134</v>
      </c>
      <c r="H108" s="183">
        <v>192</v>
      </c>
      <c r="I108" s="184"/>
      <c r="J108" s="185">
        <f>ROUND(I108*H108,2)</f>
        <v>0</v>
      </c>
      <c r="K108" s="181" t="s">
        <v>135</v>
      </c>
      <c r="L108" s="40"/>
      <c r="M108" s="186" t="s">
        <v>35</v>
      </c>
      <c r="N108" s="187" t="s">
        <v>50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136</v>
      </c>
      <c r="AT108" s="190" t="s">
        <v>131</v>
      </c>
      <c r="AU108" s="190" t="s">
        <v>88</v>
      </c>
      <c r="AY108" s="18" t="s">
        <v>129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23</v>
      </c>
      <c r="BK108" s="191">
        <f>ROUND(I108*H108,2)</f>
        <v>0</v>
      </c>
      <c r="BL108" s="18" t="s">
        <v>136</v>
      </c>
      <c r="BM108" s="190" t="s">
        <v>300</v>
      </c>
    </row>
    <row r="109" spans="1:65" s="2" customFormat="1" ht="11.25">
      <c r="A109" s="35"/>
      <c r="B109" s="36"/>
      <c r="C109" s="37"/>
      <c r="D109" s="192" t="s">
        <v>138</v>
      </c>
      <c r="E109" s="37"/>
      <c r="F109" s="193" t="s">
        <v>301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88</v>
      </c>
    </row>
    <row r="110" spans="1:65" s="13" customFormat="1" ht="11.25">
      <c r="B110" s="197"/>
      <c r="C110" s="198"/>
      <c r="D110" s="192" t="s">
        <v>140</v>
      </c>
      <c r="E110" s="199" t="s">
        <v>35</v>
      </c>
      <c r="F110" s="200" t="s">
        <v>302</v>
      </c>
      <c r="G110" s="198"/>
      <c r="H110" s="201">
        <v>192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140</v>
      </c>
      <c r="AU110" s="207" t="s">
        <v>88</v>
      </c>
      <c r="AV110" s="13" t="s">
        <v>88</v>
      </c>
      <c r="AW110" s="13" t="s">
        <v>41</v>
      </c>
      <c r="AX110" s="13" t="s">
        <v>23</v>
      </c>
      <c r="AY110" s="207" t="s">
        <v>129</v>
      </c>
    </row>
    <row r="111" spans="1:65" s="2" customFormat="1" ht="21.75" customHeight="1">
      <c r="A111" s="35"/>
      <c r="B111" s="36"/>
      <c r="C111" s="179" t="s">
        <v>161</v>
      </c>
      <c r="D111" s="179" t="s">
        <v>131</v>
      </c>
      <c r="E111" s="180" t="s">
        <v>303</v>
      </c>
      <c r="F111" s="181" t="s">
        <v>304</v>
      </c>
      <c r="G111" s="182" t="s">
        <v>164</v>
      </c>
      <c r="H111" s="183">
        <v>2516</v>
      </c>
      <c r="I111" s="184"/>
      <c r="J111" s="185">
        <f>ROUND(I111*H111,2)</f>
        <v>0</v>
      </c>
      <c r="K111" s="181" t="s">
        <v>135</v>
      </c>
      <c r="L111" s="40"/>
      <c r="M111" s="186" t="s">
        <v>35</v>
      </c>
      <c r="N111" s="187" t="s">
        <v>50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136</v>
      </c>
      <c r="AT111" s="190" t="s">
        <v>131</v>
      </c>
      <c r="AU111" s="190" t="s">
        <v>88</v>
      </c>
      <c r="AY111" s="18" t="s">
        <v>129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23</v>
      </c>
      <c r="BK111" s="191">
        <f>ROUND(I111*H111,2)</f>
        <v>0</v>
      </c>
      <c r="BL111" s="18" t="s">
        <v>136</v>
      </c>
      <c r="BM111" s="190" t="s">
        <v>305</v>
      </c>
    </row>
    <row r="112" spans="1:65" s="2" customFormat="1" ht="11.25">
      <c r="A112" s="35"/>
      <c r="B112" s="36"/>
      <c r="C112" s="37"/>
      <c r="D112" s="192" t="s">
        <v>138</v>
      </c>
      <c r="E112" s="37"/>
      <c r="F112" s="193" t="s">
        <v>306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138</v>
      </c>
      <c r="AU112" s="18" t="s">
        <v>88</v>
      </c>
    </row>
    <row r="113" spans="1:65" s="13" customFormat="1" ht="11.25">
      <c r="B113" s="197"/>
      <c r="C113" s="198"/>
      <c r="D113" s="192" t="s">
        <v>140</v>
      </c>
      <c r="E113" s="199" t="s">
        <v>35</v>
      </c>
      <c r="F113" s="200" t="s">
        <v>307</v>
      </c>
      <c r="G113" s="198"/>
      <c r="H113" s="201">
        <v>2516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140</v>
      </c>
      <c r="AU113" s="207" t="s">
        <v>88</v>
      </c>
      <c r="AV113" s="13" t="s">
        <v>88</v>
      </c>
      <c r="AW113" s="13" t="s">
        <v>41</v>
      </c>
      <c r="AX113" s="13" t="s">
        <v>23</v>
      </c>
      <c r="AY113" s="207" t="s">
        <v>129</v>
      </c>
    </row>
    <row r="114" spans="1:65" s="2" customFormat="1" ht="16.5" customHeight="1">
      <c r="A114" s="35"/>
      <c r="B114" s="36"/>
      <c r="C114" s="179" t="s">
        <v>169</v>
      </c>
      <c r="D114" s="179" t="s">
        <v>131</v>
      </c>
      <c r="E114" s="180" t="s">
        <v>308</v>
      </c>
      <c r="F114" s="181" t="s">
        <v>309</v>
      </c>
      <c r="G114" s="182" t="s">
        <v>252</v>
      </c>
      <c r="H114" s="183">
        <v>341.2</v>
      </c>
      <c r="I114" s="184"/>
      <c r="J114" s="185">
        <f>ROUND(I114*H114,2)</f>
        <v>0</v>
      </c>
      <c r="K114" s="181" t="s">
        <v>135</v>
      </c>
      <c r="L114" s="40"/>
      <c r="M114" s="186" t="s">
        <v>35</v>
      </c>
      <c r="N114" s="187" t="s">
        <v>50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136</v>
      </c>
      <c r="AT114" s="190" t="s">
        <v>131</v>
      </c>
      <c r="AU114" s="190" t="s">
        <v>88</v>
      </c>
      <c r="AY114" s="18" t="s">
        <v>129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23</v>
      </c>
      <c r="BK114" s="191">
        <f>ROUND(I114*H114,2)</f>
        <v>0</v>
      </c>
      <c r="BL114" s="18" t="s">
        <v>136</v>
      </c>
      <c r="BM114" s="190" t="s">
        <v>310</v>
      </c>
    </row>
    <row r="115" spans="1:65" s="2" customFormat="1" ht="11.25">
      <c r="A115" s="35"/>
      <c r="B115" s="36"/>
      <c r="C115" s="37"/>
      <c r="D115" s="192" t="s">
        <v>138</v>
      </c>
      <c r="E115" s="37"/>
      <c r="F115" s="193" t="s">
        <v>311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88</v>
      </c>
    </row>
    <row r="116" spans="1:65" s="13" customFormat="1" ht="11.25">
      <c r="B116" s="197"/>
      <c r="C116" s="198"/>
      <c r="D116" s="192" t="s">
        <v>140</v>
      </c>
      <c r="E116" s="199" t="s">
        <v>35</v>
      </c>
      <c r="F116" s="200" t="s">
        <v>312</v>
      </c>
      <c r="G116" s="198"/>
      <c r="H116" s="201">
        <v>201.28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140</v>
      </c>
      <c r="AU116" s="207" t="s">
        <v>88</v>
      </c>
      <c r="AV116" s="13" t="s">
        <v>88</v>
      </c>
      <c r="AW116" s="13" t="s">
        <v>41</v>
      </c>
      <c r="AX116" s="13" t="s">
        <v>79</v>
      </c>
      <c r="AY116" s="207" t="s">
        <v>129</v>
      </c>
    </row>
    <row r="117" spans="1:65" s="13" customFormat="1" ht="11.25">
      <c r="B117" s="197"/>
      <c r="C117" s="198"/>
      <c r="D117" s="192" t="s">
        <v>140</v>
      </c>
      <c r="E117" s="199" t="s">
        <v>35</v>
      </c>
      <c r="F117" s="200" t="s">
        <v>313</v>
      </c>
      <c r="G117" s="198"/>
      <c r="H117" s="201">
        <v>139.91999999999999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140</v>
      </c>
      <c r="AU117" s="207" t="s">
        <v>88</v>
      </c>
      <c r="AV117" s="13" t="s">
        <v>88</v>
      </c>
      <c r="AW117" s="13" t="s">
        <v>41</v>
      </c>
      <c r="AX117" s="13" t="s">
        <v>79</v>
      </c>
      <c r="AY117" s="207" t="s">
        <v>129</v>
      </c>
    </row>
    <row r="118" spans="1:65" s="15" customFormat="1" ht="11.25">
      <c r="B118" s="228"/>
      <c r="C118" s="229"/>
      <c r="D118" s="192" t="s">
        <v>140</v>
      </c>
      <c r="E118" s="230" t="s">
        <v>35</v>
      </c>
      <c r="F118" s="231" t="s">
        <v>314</v>
      </c>
      <c r="G118" s="229"/>
      <c r="H118" s="232">
        <v>341.2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140</v>
      </c>
      <c r="AU118" s="238" t="s">
        <v>88</v>
      </c>
      <c r="AV118" s="15" t="s">
        <v>136</v>
      </c>
      <c r="AW118" s="15" t="s">
        <v>41</v>
      </c>
      <c r="AX118" s="15" t="s">
        <v>23</v>
      </c>
      <c r="AY118" s="238" t="s">
        <v>129</v>
      </c>
    </row>
    <row r="119" spans="1:65" s="2" customFormat="1" ht="16.5" customHeight="1">
      <c r="A119" s="35"/>
      <c r="B119" s="36"/>
      <c r="C119" s="179" t="s">
        <v>174</v>
      </c>
      <c r="D119" s="179" t="s">
        <v>131</v>
      </c>
      <c r="E119" s="180" t="s">
        <v>315</v>
      </c>
      <c r="F119" s="181" t="s">
        <v>316</v>
      </c>
      <c r="G119" s="182" t="s">
        <v>252</v>
      </c>
      <c r="H119" s="183">
        <v>341.2</v>
      </c>
      <c r="I119" s="184"/>
      <c r="J119" s="185">
        <f>ROUND(I119*H119,2)</f>
        <v>0</v>
      </c>
      <c r="K119" s="181" t="s">
        <v>135</v>
      </c>
      <c r="L119" s="40"/>
      <c r="M119" s="186" t="s">
        <v>35</v>
      </c>
      <c r="N119" s="187" t="s">
        <v>50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136</v>
      </c>
      <c r="AT119" s="190" t="s">
        <v>131</v>
      </c>
      <c r="AU119" s="190" t="s">
        <v>88</v>
      </c>
      <c r="AY119" s="18" t="s">
        <v>129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23</v>
      </c>
      <c r="BK119" s="191">
        <f>ROUND(I119*H119,2)</f>
        <v>0</v>
      </c>
      <c r="BL119" s="18" t="s">
        <v>136</v>
      </c>
      <c r="BM119" s="190" t="s">
        <v>317</v>
      </c>
    </row>
    <row r="120" spans="1:65" s="2" customFormat="1" ht="11.25">
      <c r="A120" s="35"/>
      <c r="B120" s="36"/>
      <c r="C120" s="37"/>
      <c r="D120" s="192" t="s">
        <v>138</v>
      </c>
      <c r="E120" s="37"/>
      <c r="F120" s="193" t="s">
        <v>318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138</v>
      </c>
      <c r="AU120" s="18" t="s">
        <v>88</v>
      </c>
    </row>
    <row r="121" spans="1:65" s="2" customFormat="1" ht="16.5" customHeight="1">
      <c r="A121" s="35"/>
      <c r="B121" s="36"/>
      <c r="C121" s="179" t="s">
        <v>183</v>
      </c>
      <c r="D121" s="179" t="s">
        <v>131</v>
      </c>
      <c r="E121" s="180" t="s">
        <v>319</v>
      </c>
      <c r="F121" s="181" t="s">
        <v>320</v>
      </c>
      <c r="G121" s="182" t="s">
        <v>164</v>
      </c>
      <c r="H121" s="183">
        <v>3068</v>
      </c>
      <c r="I121" s="184"/>
      <c r="J121" s="185">
        <f>ROUND(I121*H121,2)</f>
        <v>0</v>
      </c>
      <c r="K121" s="181" t="s">
        <v>35</v>
      </c>
      <c r="L121" s="40"/>
      <c r="M121" s="186" t="s">
        <v>35</v>
      </c>
      <c r="N121" s="187" t="s">
        <v>50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136</v>
      </c>
      <c r="AT121" s="190" t="s">
        <v>131</v>
      </c>
      <c r="AU121" s="190" t="s">
        <v>88</v>
      </c>
      <c r="AY121" s="18" t="s">
        <v>129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23</v>
      </c>
      <c r="BK121" s="191">
        <f>ROUND(I121*H121,2)</f>
        <v>0</v>
      </c>
      <c r="BL121" s="18" t="s">
        <v>136</v>
      </c>
      <c r="BM121" s="190" t="s">
        <v>321</v>
      </c>
    </row>
    <row r="122" spans="1:65" s="2" customFormat="1" ht="11.25">
      <c r="A122" s="35"/>
      <c r="B122" s="36"/>
      <c r="C122" s="37"/>
      <c r="D122" s="192" t="s">
        <v>138</v>
      </c>
      <c r="E122" s="37"/>
      <c r="F122" s="193" t="s">
        <v>245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88</v>
      </c>
    </row>
    <row r="123" spans="1:65" s="13" customFormat="1" ht="11.25">
      <c r="B123" s="197"/>
      <c r="C123" s="198"/>
      <c r="D123" s="192" t="s">
        <v>140</v>
      </c>
      <c r="E123" s="199" t="s">
        <v>35</v>
      </c>
      <c r="F123" s="200" t="s">
        <v>322</v>
      </c>
      <c r="G123" s="198"/>
      <c r="H123" s="201">
        <v>1258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140</v>
      </c>
      <c r="AU123" s="207" t="s">
        <v>88</v>
      </c>
      <c r="AV123" s="13" t="s">
        <v>88</v>
      </c>
      <c r="AW123" s="13" t="s">
        <v>41</v>
      </c>
      <c r="AX123" s="13" t="s">
        <v>79</v>
      </c>
      <c r="AY123" s="207" t="s">
        <v>129</v>
      </c>
    </row>
    <row r="124" spans="1:65" s="13" customFormat="1" ht="11.25">
      <c r="B124" s="197"/>
      <c r="C124" s="198"/>
      <c r="D124" s="192" t="s">
        <v>140</v>
      </c>
      <c r="E124" s="199" t="s">
        <v>35</v>
      </c>
      <c r="F124" s="200" t="s">
        <v>323</v>
      </c>
      <c r="G124" s="198"/>
      <c r="H124" s="201">
        <v>1810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140</v>
      </c>
      <c r="AU124" s="207" t="s">
        <v>88</v>
      </c>
      <c r="AV124" s="13" t="s">
        <v>88</v>
      </c>
      <c r="AW124" s="13" t="s">
        <v>41</v>
      </c>
      <c r="AX124" s="13" t="s">
        <v>79</v>
      </c>
      <c r="AY124" s="207" t="s">
        <v>129</v>
      </c>
    </row>
    <row r="125" spans="1:65" s="15" customFormat="1" ht="11.25">
      <c r="B125" s="228"/>
      <c r="C125" s="229"/>
      <c r="D125" s="192" t="s">
        <v>140</v>
      </c>
      <c r="E125" s="230" t="s">
        <v>35</v>
      </c>
      <c r="F125" s="231" t="s">
        <v>195</v>
      </c>
      <c r="G125" s="229"/>
      <c r="H125" s="232">
        <v>3068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140</v>
      </c>
      <c r="AU125" s="238" t="s">
        <v>88</v>
      </c>
      <c r="AV125" s="15" t="s">
        <v>136</v>
      </c>
      <c r="AW125" s="15" t="s">
        <v>41</v>
      </c>
      <c r="AX125" s="15" t="s">
        <v>23</v>
      </c>
      <c r="AY125" s="238" t="s">
        <v>129</v>
      </c>
    </row>
    <row r="126" spans="1:65" s="2" customFormat="1" ht="16.5" customHeight="1">
      <c r="A126" s="35"/>
      <c r="B126" s="36"/>
      <c r="C126" s="218" t="s">
        <v>28</v>
      </c>
      <c r="D126" s="218" t="s">
        <v>170</v>
      </c>
      <c r="E126" s="219" t="s">
        <v>250</v>
      </c>
      <c r="F126" s="220" t="s">
        <v>251</v>
      </c>
      <c r="G126" s="221" t="s">
        <v>252</v>
      </c>
      <c r="H126" s="222">
        <v>306.8</v>
      </c>
      <c r="I126" s="223"/>
      <c r="J126" s="224">
        <f>ROUND(I126*H126,2)</f>
        <v>0</v>
      </c>
      <c r="K126" s="220" t="s">
        <v>35</v>
      </c>
      <c r="L126" s="225"/>
      <c r="M126" s="226" t="s">
        <v>35</v>
      </c>
      <c r="N126" s="227" t="s">
        <v>50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174</v>
      </c>
      <c r="AT126" s="190" t="s">
        <v>170</v>
      </c>
      <c r="AU126" s="190" t="s">
        <v>88</v>
      </c>
      <c r="AY126" s="18" t="s">
        <v>129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23</v>
      </c>
      <c r="BK126" s="191">
        <f>ROUND(I126*H126,2)</f>
        <v>0</v>
      </c>
      <c r="BL126" s="18" t="s">
        <v>136</v>
      </c>
      <c r="BM126" s="190" t="s">
        <v>324</v>
      </c>
    </row>
    <row r="127" spans="1:65" s="2" customFormat="1" ht="11.25">
      <c r="A127" s="35"/>
      <c r="B127" s="36"/>
      <c r="C127" s="37"/>
      <c r="D127" s="192" t="s">
        <v>138</v>
      </c>
      <c r="E127" s="37"/>
      <c r="F127" s="193" t="s">
        <v>251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88</v>
      </c>
    </row>
    <row r="128" spans="1:65" s="13" customFormat="1" ht="11.25">
      <c r="B128" s="197"/>
      <c r="C128" s="198"/>
      <c r="D128" s="192" t="s">
        <v>140</v>
      </c>
      <c r="E128" s="199" t="s">
        <v>35</v>
      </c>
      <c r="F128" s="200" t="s">
        <v>325</v>
      </c>
      <c r="G128" s="198"/>
      <c r="H128" s="201">
        <v>306.8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140</v>
      </c>
      <c r="AU128" s="207" t="s">
        <v>88</v>
      </c>
      <c r="AV128" s="13" t="s">
        <v>88</v>
      </c>
      <c r="AW128" s="13" t="s">
        <v>41</v>
      </c>
      <c r="AX128" s="13" t="s">
        <v>23</v>
      </c>
      <c r="AY128" s="207" t="s">
        <v>129</v>
      </c>
    </row>
    <row r="129" spans="1:65" s="12" customFormat="1" ht="22.9" customHeight="1">
      <c r="B129" s="163"/>
      <c r="C129" s="164"/>
      <c r="D129" s="165" t="s">
        <v>78</v>
      </c>
      <c r="E129" s="177" t="s">
        <v>97</v>
      </c>
      <c r="F129" s="177" t="s">
        <v>255</v>
      </c>
      <c r="G129" s="164"/>
      <c r="H129" s="164"/>
      <c r="I129" s="167"/>
      <c r="J129" s="178">
        <f>BK129</f>
        <v>0</v>
      </c>
      <c r="K129" s="164"/>
      <c r="L129" s="169"/>
      <c r="M129" s="170"/>
      <c r="N129" s="171"/>
      <c r="O129" s="171"/>
      <c r="P129" s="172">
        <f>SUM(P130:P131)</f>
        <v>0</v>
      </c>
      <c r="Q129" s="171"/>
      <c r="R129" s="172">
        <f>SUM(R130:R131)</f>
        <v>0</v>
      </c>
      <c r="S129" s="171"/>
      <c r="T129" s="173">
        <f>SUM(T130:T131)</f>
        <v>0</v>
      </c>
      <c r="AR129" s="174" t="s">
        <v>23</v>
      </c>
      <c r="AT129" s="175" t="s">
        <v>78</v>
      </c>
      <c r="AU129" s="175" t="s">
        <v>23</v>
      </c>
      <c r="AY129" s="174" t="s">
        <v>129</v>
      </c>
      <c r="BK129" s="176">
        <f>SUM(BK130:BK131)</f>
        <v>0</v>
      </c>
    </row>
    <row r="130" spans="1:65" s="2" customFormat="1" ht="16.5" customHeight="1">
      <c r="A130" s="35"/>
      <c r="B130" s="36"/>
      <c r="C130" s="179" t="s">
        <v>200</v>
      </c>
      <c r="D130" s="179" t="s">
        <v>131</v>
      </c>
      <c r="E130" s="180" t="s">
        <v>326</v>
      </c>
      <c r="F130" s="181" t="s">
        <v>327</v>
      </c>
      <c r="G130" s="182" t="s">
        <v>259</v>
      </c>
      <c r="H130" s="183">
        <v>1810</v>
      </c>
      <c r="I130" s="184"/>
      <c r="J130" s="185">
        <f>ROUND(I130*H130,2)</f>
        <v>0</v>
      </c>
      <c r="K130" s="181" t="s">
        <v>35</v>
      </c>
      <c r="L130" s="40"/>
      <c r="M130" s="186" t="s">
        <v>35</v>
      </c>
      <c r="N130" s="187" t="s">
        <v>50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136</v>
      </c>
      <c r="AT130" s="190" t="s">
        <v>131</v>
      </c>
      <c r="AU130" s="190" t="s">
        <v>88</v>
      </c>
      <c r="AY130" s="18" t="s">
        <v>129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23</v>
      </c>
      <c r="BK130" s="191">
        <f>ROUND(I130*H130,2)</f>
        <v>0</v>
      </c>
      <c r="BL130" s="18" t="s">
        <v>136</v>
      </c>
      <c r="BM130" s="190" t="s">
        <v>328</v>
      </c>
    </row>
    <row r="131" spans="1:65" s="2" customFormat="1" ht="11.25">
      <c r="A131" s="35"/>
      <c r="B131" s="36"/>
      <c r="C131" s="37"/>
      <c r="D131" s="192" t="s">
        <v>138</v>
      </c>
      <c r="E131" s="37"/>
      <c r="F131" s="193" t="s">
        <v>327</v>
      </c>
      <c r="G131" s="37"/>
      <c r="H131" s="37"/>
      <c r="I131" s="194"/>
      <c r="J131" s="37"/>
      <c r="K131" s="37"/>
      <c r="L131" s="40"/>
      <c r="M131" s="239"/>
      <c r="N131" s="240"/>
      <c r="O131" s="241"/>
      <c r="P131" s="241"/>
      <c r="Q131" s="241"/>
      <c r="R131" s="241"/>
      <c r="S131" s="241"/>
      <c r="T131" s="24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138</v>
      </c>
      <c r="AU131" s="18" t="s">
        <v>88</v>
      </c>
    </row>
    <row r="132" spans="1:65" s="2" customFormat="1" ht="6.95" customHeight="1">
      <c r="A132" s="35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0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algorithmName="SHA-512" hashValue="Uow7dtaFUIccPtxl2ncW52w+hiklxAHEdN/Ngj/ARdaevHf+46kguAD24U8ZyYvcKlOr1sGu7cp1Cnob+qNw5w==" saltValue="rvMNu2iD3ZE5HvtiJMVtYL7E1B4HtgJ9aDyCgKmErvqtOrY8RfNs/pz4Ion+1wY+FlwKc/d28FQuihU0r4ccSQ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.19685039370078741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LOKÁLNÍ BIOKORIDOR IIBK3 DVORY</v>
      </c>
      <c r="F7" s="372"/>
      <c r="G7" s="372"/>
      <c r="H7" s="372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1" t="s">
        <v>274</v>
      </c>
      <c r="F9" s="374"/>
      <c r="G9" s="374"/>
      <c r="H9" s="374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275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3" t="s">
        <v>329</v>
      </c>
      <c r="F11" s="374"/>
      <c r="G11" s="374"/>
      <c r="H11" s="374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35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stavby'!AN8</f>
        <v>22. 2. 2021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34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35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42</v>
      </c>
      <c r="E25" s="35"/>
      <c r="F25" s="35"/>
      <c r="G25" s="35"/>
      <c r="H25" s="35"/>
      <c r="I25" s="113" t="s">
        <v>31</v>
      </c>
      <c r="J25" s="104" t="s">
        <v>39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3" t="s">
        <v>34</v>
      </c>
      <c r="J26" s="104" t="s">
        <v>35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43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35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45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47</v>
      </c>
      <c r="G34" s="35"/>
      <c r="H34" s="35"/>
      <c r="I34" s="122" t="s">
        <v>46</v>
      </c>
      <c r="J34" s="122" t="s">
        <v>48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49</v>
      </c>
      <c r="E35" s="113" t="s">
        <v>50</v>
      </c>
      <c r="F35" s="124">
        <f>ROUND((SUM(BE88:BE131)),  2)</f>
        <v>0</v>
      </c>
      <c r="G35" s="35"/>
      <c r="H35" s="35"/>
      <c r="I35" s="125">
        <v>0.21</v>
      </c>
      <c r="J35" s="124">
        <f>ROUND(((SUM(BE88:BE131))*I35),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51</v>
      </c>
      <c r="F36" s="124">
        <f>ROUND((SUM(BF88:BF131)),  2)</f>
        <v>0</v>
      </c>
      <c r="G36" s="35"/>
      <c r="H36" s="35"/>
      <c r="I36" s="125">
        <v>0.15</v>
      </c>
      <c r="J36" s="124">
        <f>ROUND(((SUM(BF88:BF131))*I36),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52</v>
      </c>
      <c r="F37" s="124">
        <f>ROUND((SUM(BG88:BG131)),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53</v>
      </c>
      <c r="F38" s="124">
        <f>ROUND((SUM(BH88:BH131)),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54</v>
      </c>
      <c r="F39" s="124">
        <f>ROUND((SUM(BI88:BI131)),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55</v>
      </c>
      <c r="E41" s="128"/>
      <c r="F41" s="128"/>
      <c r="G41" s="129" t="s">
        <v>56</v>
      </c>
      <c r="H41" s="130" t="s">
        <v>57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LOKÁLNÍ BIOKORIDOR IIBK3 DVORY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274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275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7" t="str">
        <f>E11</f>
        <v>2 - Následná péče - druhý rok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24</v>
      </c>
      <c r="D56" s="37"/>
      <c r="E56" s="37"/>
      <c r="F56" s="28" t="str">
        <f>F14</f>
        <v>Dvory u Nymburka</v>
      </c>
      <c r="G56" s="37"/>
      <c r="H56" s="37"/>
      <c r="I56" s="30" t="s">
        <v>26</v>
      </c>
      <c r="J56" s="60" t="str">
        <f>IF(J14="","",J14)</f>
        <v>22. 2. 2021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30</v>
      </c>
      <c r="D58" s="37"/>
      <c r="E58" s="37"/>
      <c r="F58" s="28" t="str">
        <f>E17</f>
        <v>Státní pozemkový úřad, KPÚ pro Středočeský kraj</v>
      </c>
      <c r="G58" s="37"/>
      <c r="H58" s="37"/>
      <c r="I58" s="30" t="s">
        <v>38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36</v>
      </c>
      <c r="D59" s="37"/>
      <c r="E59" s="37"/>
      <c r="F59" s="28" t="str">
        <f>IF(E20="","",E20)</f>
        <v>Vyplň údaj</v>
      </c>
      <c r="G59" s="37"/>
      <c r="H59" s="37"/>
      <c r="I59" s="30" t="s">
        <v>42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107</v>
      </c>
      <c r="D61" s="138"/>
      <c r="E61" s="138"/>
      <c r="F61" s="138"/>
      <c r="G61" s="138"/>
      <c r="H61" s="138"/>
      <c r="I61" s="138"/>
      <c r="J61" s="139" t="s">
        <v>108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77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109</v>
      </c>
    </row>
    <row r="64" spans="1:47" s="9" customFormat="1" ht="24.95" customHeight="1">
      <c r="B64" s="141"/>
      <c r="C64" s="142"/>
      <c r="D64" s="143" t="s">
        <v>110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112</v>
      </c>
      <c r="E66" s="149"/>
      <c r="F66" s="149"/>
      <c r="G66" s="149"/>
      <c r="H66" s="149"/>
      <c r="I66" s="149"/>
      <c r="J66" s="150">
        <f>J129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LOKÁLNÍ BIOKORIDOR IIBK3 DVORY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104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274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275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7" t="str">
        <f>E11</f>
        <v>2 - Následná péče - druhý rok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24</v>
      </c>
      <c r="D82" s="37"/>
      <c r="E82" s="37"/>
      <c r="F82" s="28" t="str">
        <f>F14</f>
        <v>Dvory u Nymburka</v>
      </c>
      <c r="G82" s="37"/>
      <c r="H82" s="37"/>
      <c r="I82" s="30" t="s">
        <v>26</v>
      </c>
      <c r="J82" s="60" t="str">
        <f>IF(J14="","",J14)</f>
        <v>22. 2. 2021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30</v>
      </c>
      <c r="D84" s="37"/>
      <c r="E84" s="37"/>
      <c r="F84" s="28" t="str">
        <f>E17</f>
        <v>Státní pozemkový úřad, KPÚ pro Středočeský kraj</v>
      </c>
      <c r="G84" s="37"/>
      <c r="H84" s="37"/>
      <c r="I84" s="30" t="s">
        <v>38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36</v>
      </c>
      <c r="D85" s="37"/>
      <c r="E85" s="37"/>
      <c r="F85" s="28" t="str">
        <f>IF(E20="","",E20)</f>
        <v>Vyplň údaj</v>
      </c>
      <c r="G85" s="37"/>
      <c r="H85" s="37"/>
      <c r="I85" s="30" t="s">
        <v>42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115</v>
      </c>
      <c r="D87" s="155" t="s">
        <v>64</v>
      </c>
      <c r="E87" s="155" t="s">
        <v>60</v>
      </c>
      <c r="F87" s="155" t="s">
        <v>61</v>
      </c>
      <c r="G87" s="155" t="s">
        <v>116</v>
      </c>
      <c r="H87" s="155" t="s">
        <v>117</v>
      </c>
      <c r="I87" s="155" t="s">
        <v>118</v>
      </c>
      <c r="J87" s="155" t="s">
        <v>108</v>
      </c>
      <c r="K87" s="156" t="s">
        <v>119</v>
      </c>
      <c r="L87" s="157"/>
      <c r="M87" s="69" t="s">
        <v>35</v>
      </c>
      <c r="N87" s="70" t="s">
        <v>49</v>
      </c>
      <c r="O87" s="70" t="s">
        <v>120</v>
      </c>
      <c r="P87" s="70" t="s">
        <v>121</v>
      </c>
      <c r="Q87" s="70" t="s">
        <v>122</v>
      </c>
      <c r="R87" s="70" t="s">
        <v>123</v>
      </c>
      <c r="S87" s="70" t="s">
        <v>124</v>
      </c>
      <c r="T87" s="71" t="s">
        <v>125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126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78</v>
      </c>
      <c r="AU88" s="18" t="s">
        <v>109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78</v>
      </c>
      <c r="E89" s="166" t="s">
        <v>127</v>
      </c>
      <c r="F89" s="166" t="s">
        <v>128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P90+P129</f>
        <v>0</v>
      </c>
      <c r="Q89" s="171"/>
      <c r="R89" s="172">
        <f>R90+R129</f>
        <v>0</v>
      </c>
      <c r="S89" s="171"/>
      <c r="T89" s="173">
        <f>T90+T129</f>
        <v>0</v>
      </c>
      <c r="AR89" s="174" t="s">
        <v>23</v>
      </c>
      <c r="AT89" s="175" t="s">
        <v>78</v>
      </c>
      <c r="AU89" s="175" t="s">
        <v>79</v>
      </c>
      <c r="AY89" s="174" t="s">
        <v>129</v>
      </c>
      <c r="BK89" s="176">
        <f>BK90+BK129</f>
        <v>0</v>
      </c>
    </row>
    <row r="90" spans="1:65" s="12" customFormat="1" ht="22.9" customHeight="1">
      <c r="B90" s="163"/>
      <c r="C90" s="164"/>
      <c r="D90" s="165" t="s">
        <v>78</v>
      </c>
      <c r="E90" s="177" t="s">
        <v>23</v>
      </c>
      <c r="F90" s="177" t="s">
        <v>130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SUM(P91:P128)</f>
        <v>0</v>
      </c>
      <c r="Q90" s="171"/>
      <c r="R90" s="172">
        <f>SUM(R91:R128)</f>
        <v>0</v>
      </c>
      <c r="S90" s="171"/>
      <c r="T90" s="173">
        <f>SUM(T91:T128)</f>
        <v>0</v>
      </c>
      <c r="AR90" s="174" t="s">
        <v>23</v>
      </c>
      <c r="AT90" s="175" t="s">
        <v>78</v>
      </c>
      <c r="AU90" s="175" t="s">
        <v>23</v>
      </c>
      <c r="AY90" s="174" t="s">
        <v>129</v>
      </c>
      <c r="BK90" s="176">
        <f>SUM(BK91:BK128)</f>
        <v>0</v>
      </c>
    </row>
    <row r="91" spans="1:65" s="2" customFormat="1" ht="16.5" customHeight="1">
      <c r="A91" s="35"/>
      <c r="B91" s="36"/>
      <c r="C91" s="179" t="s">
        <v>23</v>
      </c>
      <c r="D91" s="179" t="s">
        <v>131</v>
      </c>
      <c r="E91" s="180" t="s">
        <v>277</v>
      </c>
      <c r="F91" s="181" t="s">
        <v>278</v>
      </c>
      <c r="G91" s="182" t="s">
        <v>149</v>
      </c>
      <c r="H91" s="183">
        <v>2.5720000000000001</v>
      </c>
      <c r="I91" s="184"/>
      <c r="J91" s="185">
        <f>ROUND(I91*H91,2)</f>
        <v>0</v>
      </c>
      <c r="K91" s="181" t="s">
        <v>135</v>
      </c>
      <c r="L91" s="40"/>
      <c r="M91" s="186" t="s">
        <v>35</v>
      </c>
      <c r="N91" s="187" t="s">
        <v>50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136</v>
      </c>
      <c r="AT91" s="190" t="s">
        <v>131</v>
      </c>
      <c r="AU91" s="190" t="s">
        <v>88</v>
      </c>
      <c r="AY91" s="18" t="s">
        <v>129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23</v>
      </c>
      <c r="BK91" s="191">
        <f>ROUND(I91*H91,2)</f>
        <v>0</v>
      </c>
      <c r="BL91" s="18" t="s">
        <v>136</v>
      </c>
      <c r="BM91" s="190" t="s">
        <v>330</v>
      </c>
    </row>
    <row r="92" spans="1:65" s="2" customFormat="1" ht="11.25">
      <c r="A92" s="35"/>
      <c r="B92" s="36"/>
      <c r="C92" s="37"/>
      <c r="D92" s="192" t="s">
        <v>138</v>
      </c>
      <c r="E92" s="37"/>
      <c r="F92" s="193" t="s">
        <v>280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138</v>
      </c>
      <c r="AU92" s="18" t="s">
        <v>88</v>
      </c>
    </row>
    <row r="93" spans="1:65" s="13" customFormat="1" ht="11.25">
      <c r="B93" s="197"/>
      <c r="C93" s="198"/>
      <c r="D93" s="192" t="s">
        <v>140</v>
      </c>
      <c r="E93" s="199" t="s">
        <v>35</v>
      </c>
      <c r="F93" s="200" t="s">
        <v>281</v>
      </c>
      <c r="G93" s="198"/>
      <c r="H93" s="201">
        <v>2.5720000000000001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140</v>
      </c>
      <c r="AU93" s="207" t="s">
        <v>88</v>
      </c>
      <c r="AV93" s="13" t="s">
        <v>88</v>
      </c>
      <c r="AW93" s="13" t="s">
        <v>41</v>
      </c>
      <c r="AX93" s="13" t="s">
        <v>79</v>
      </c>
      <c r="AY93" s="207" t="s">
        <v>129</v>
      </c>
    </row>
    <row r="94" spans="1:65" s="15" customFormat="1" ht="11.25">
      <c r="B94" s="228"/>
      <c r="C94" s="229"/>
      <c r="D94" s="192" t="s">
        <v>140</v>
      </c>
      <c r="E94" s="230" t="s">
        <v>35</v>
      </c>
      <c r="F94" s="231" t="s">
        <v>195</v>
      </c>
      <c r="G94" s="229"/>
      <c r="H94" s="232">
        <v>2.5720000000000001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140</v>
      </c>
      <c r="AU94" s="238" t="s">
        <v>88</v>
      </c>
      <c r="AV94" s="15" t="s">
        <v>136</v>
      </c>
      <c r="AW94" s="15" t="s">
        <v>41</v>
      </c>
      <c r="AX94" s="15" t="s">
        <v>23</v>
      </c>
      <c r="AY94" s="238" t="s">
        <v>129</v>
      </c>
    </row>
    <row r="95" spans="1:65" s="2" customFormat="1" ht="16.5" customHeight="1">
      <c r="A95" s="35"/>
      <c r="B95" s="36"/>
      <c r="C95" s="179" t="s">
        <v>88</v>
      </c>
      <c r="D95" s="179" t="s">
        <v>131</v>
      </c>
      <c r="E95" s="180" t="s">
        <v>282</v>
      </c>
      <c r="F95" s="181" t="s">
        <v>283</v>
      </c>
      <c r="G95" s="182" t="s">
        <v>134</v>
      </c>
      <c r="H95" s="183">
        <v>63</v>
      </c>
      <c r="I95" s="184"/>
      <c r="J95" s="185">
        <f>ROUND(I95*H95,2)</f>
        <v>0</v>
      </c>
      <c r="K95" s="181" t="s">
        <v>35</v>
      </c>
      <c r="L95" s="40"/>
      <c r="M95" s="186" t="s">
        <v>35</v>
      </c>
      <c r="N95" s="187" t="s">
        <v>50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136</v>
      </c>
      <c r="AT95" s="190" t="s">
        <v>131</v>
      </c>
      <c r="AU95" s="190" t="s">
        <v>88</v>
      </c>
      <c r="AY95" s="18" t="s">
        <v>129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23</v>
      </c>
      <c r="BK95" s="191">
        <f>ROUND(I95*H95,2)</f>
        <v>0</v>
      </c>
      <c r="BL95" s="18" t="s">
        <v>136</v>
      </c>
      <c r="BM95" s="190" t="s">
        <v>284</v>
      </c>
    </row>
    <row r="96" spans="1:65" s="2" customFormat="1" ht="11.25">
      <c r="A96" s="35"/>
      <c r="B96" s="36"/>
      <c r="C96" s="37"/>
      <c r="D96" s="192" t="s">
        <v>138</v>
      </c>
      <c r="E96" s="37"/>
      <c r="F96" s="193" t="s">
        <v>285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138</v>
      </c>
      <c r="AU96" s="18" t="s">
        <v>88</v>
      </c>
    </row>
    <row r="97" spans="1:65" s="14" customFormat="1" ht="11.25">
      <c r="B97" s="208"/>
      <c r="C97" s="209"/>
      <c r="D97" s="192" t="s">
        <v>140</v>
      </c>
      <c r="E97" s="210" t="s">
        <v>35</v>
      </c>
      <c r="F97" s="211" t="s">
        <v>286</v>
      </c>
      <c r="G97" s="209"/>
      <c r="H97" s="210" t="s">
        <v>35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140</v>
      </c>
      <c r="AU97" s="217" t="s">
        <v>88</v>
      </c>
      <c r="AV97" s="14" t="s">
        <v>23</v>
      </c>
      <c r="AW97" s="14" t="s">
        <v>41</v>
      </c>
      <c r="AX97" s="14" t="s">
        <v>79</v>
      </c>
      <c r="AY97" s="217" t="s">
        <v>129</v>
      </c>
    </row>
    <row r="98" spans="1:65" s="13" customFormat="1" ht="11.25">
      <c r="B98" s="197"/>
      <c r="C98" s="198"/>
      <c r="D98" s="192" t="s">
        <v>140</v>
      </c>
      <c r="E98" s="199" t="s">
        <v>35</v>
      </c>
      <c r="F98" s="200" t="s">
        <v>331</v>
      </c>
      <c r="G98" s="198"/>
      <c r="H98" s="201">
        <v>63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140</v>
      </c>
      <c r="AU98" s="207" t="s">
        <v>88</v>
      </c>
      <c r="AV98" s="13" t="s">
        <v>88</v>
      </c>
      <c r="AW98" s="13" t="s">
        <v>41</v>
      </c>
      <c r="AX98" s="13" t="s">
        <v>23</v>
      </c>
      <c r="AY98" s="207" t="s">
        <v>129</v>
      </c>
    </row>
    <row r="99" spans="1:65" s="2" customFormat="1" ht="16.5" customHeight="1">
      <c r="A99" s="35"/>
      <c r="B99" s="36"/>
      <c r="C99" s="179" t="s">
        <v>97</v>
      </c>
      <c r="D99" s="179" t="s">
        <v>131</v>
      </c>
      <c r="E99" s="180" t="s">
        <v>288</v>
      </c>
      <c r="F99" s="181" t="s">
        <v>289</v>
      </c>
      <c r="G99" s="182" t="s">
        <v>134</v>
      </c>
      <c r="H99" s="183">
        <v>88</v>
      </c>
      <c r="I99" s="184"/>
      <c r="J99" s="185">
        <f>ROUND(I99*H99,2)</f>
        <v>0</v>
      </c>
      <c r="K99" s="181" t="s">
        <v>35</v>
      </c>
      <c r="L99" s="40"/>
      <c r="M99" s="186" t="s">
        <v>35</v>
      </c>
      <c r="N99" s="187" t="s">
        <v>50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136</v>
      </c>
      <c r="AT99" s="190" t="s">
        <v>131</v>
      </c>
      <c r="AU99" s="190" t="s">
        <v>88</v>
      </c>
      <c r="AY99" s="18" t="s">
        <v>129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23</v>
      </c>
      <c r="BK99" s="191">
        <f>ROUND(I99*H99,2)</f>
        <v>0</v>
      </c>
      <c r="BL99" s="18" t="s">
        <v>136</v>
      </c>
      <c r="BM99" s="190" t="s">
        <v>290</v>
      </c>
    </row>
    <row r="100" spans="1:65" s="2" customFormat="1" ht="11.25">
      <c r="A100" s="35"/>
      <c r="B100" s="36"/>
      <c r="C100" s="37"/>
      <c r="D100" s="192" t="s">
        <v>138</v>
      </c>
      <c r="E100" s="37"/>
      <c r="F100" s="193" t="s">
        <v>289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88</v>
      </c>
    </row>
    <row r="101" spans="1:65" s="14" customFormat="1" ht="11.25">
      <c r="B101" s="208"/>
      <c r="C101" s="209"/>
      <c r="D101" s="192" t="s">
        <v>140</v>
      </c>
      <c r="E101" s="210" t="s">
        <v>35</v>
      </c>
      <c r="F101" s="211" t="s">
        <v>291</v>
      </c>
      <c r="G101" s="209"/>
      <c r="H101" s="210" t="s">
        <v>35</v>
      </c>
      <c r="I101" s="212"/>
      <c r="J101" s="209"/>
      <c r="K101" s="209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140</v>
      </c>
      <c r="AU101" s="217" t="s">
        <v>88</v>
      </c>
      <c r="AV101" s="14" t="s">
        <v>23</v>
      </c>
      <c r="AW101" s="14" t="s">
        <v>41</v>
      </c>
      <c r="AX101" s="14" t="s">
        <v>79</v>
      </c>
      <c r="AY101" s="217" t="s">
        <v>129</v>
      </c>
    </row>
    <row r="102" spans="1:65" s="13" customFormat="1" ht="11.25">
      <c r="B102" s="197"/>
      <c r="C102" s="198"/>
      <c r="D102" s="192" t="s">
        <v>140</v>
      </c>
      <c r="E102" s="199" t="s">
        <v>35</v>
      </c>
      <c r="F102" s="200" t="s">
        <v>332</v>
      </c>
      <c r="G102" s="198"/>
      <c r="H102" s="201">
        <v>88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140</v>
      </c>
      <c r="AU102" s="207" t="s">
        <v>88</v>
      </c>
      <c r="AV102" s="13" t="s">
        <v>88</v>
      </c>
      <c r="AW102" s="13" t="s">
        <v>41</v>
      </c>
      <c r="AX102" s="13" t="s">
        <v>23</v>
      </c>
      <c r="AY102" s="207" t="s">
        <v>129</v>
      </c>
    </row>
    <row r="103" spans="1:65" s="2" customFormat="1" ht="16.5" customHeight="1">
      <c r="A103" s="35"/>
      <c r="B103" s="36"/>
      <c r="C103" s="179" t="s">
        <v>136</v>
      </c>
      <c r="D103" s="179" t="s">
        <v>131</v>
      </c>
      <c r="E103" s="180" t="s">
        <v>293</v>
      </c>
      <c r="F103" s="181" t="s">
        <v>294</v>
      </c>
      <c r="G103" s="182" t="s">
        <v>134</v>
      </c>
      <c r="H103" s="183">
        <v>1354</v>
      </c>
      <c r="I103" s="184"/>
      <c r="J103" s="185">
        <f>ROUND(I103*H103,2)</f>
        <v>0</v>
      </c>
      <c r="K103" s="181" t="s">
        <v>35</v>
      </c>
      <c r="L103" s="40"/>
      <c r="M103" s="186" t="s">
        <v>35</v>
      </c>
      <c r="N103" s="187" t="s">
        <v>50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136</v>
      </c>
      <c r="AT103" s="190" t="s">
        <v>131</v>
      </c>
      <c r="AU103" s="190" t="s">
        <v>88</v>
      </c>
      <c r="AY103" s="18" t="s">
        <v>129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23</v>
      </c>
      <c r="BK103" s="191">
        <f>ROUND(I103*H103,2)</f>
        <v>0</v>
      </c>
      <c r="BL103" s="18" t="s">
        <v>136</v>
      </c>
      <c r="BM103" s="190" t="s">
        <v>295</v>
      </c>
    </row>
    <row r="104" spans="1:65" s="2" customFormat="1" ht="11.25">
      <c r="A104" s="35"/>
      <c r="B104" s="36"/>
      <c r="C104" s="37"/>
      <c r="D104" s="192" t="s">
        <v>138</v>
      </c>
      <c r="E104" s="37"/>
      <c r="F104" s="193" t="s">
        <v>294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138</v>
      </c>
      <c r="AU104" s="18" t="s">
        <v>88</v>
      </c>
    </row>
    <row r="105" spans="1:65" s="13" customFormat="1" ht="11.25">
      <c r="B105" s="197"/>
      <c r="C105" s="198"/>
      <c r="D105" s="192" t="s">
        <v>140</v>
      </c>
      <c r="E105" s="199" t="s">
        <v>35</v>
      </c>
      <c r="F105" s="200" t="s">
        <v>222</v>
      </c>
      <c r="G105" s="198"/>
      <c r="H105" s="201">
        <v>1258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140</v>
      </c>
      <c r="AU105" s="207" t="s">
        <v>88</v>
      </c>
      <c r="AV105" s="13" t="s">
        <v>88</v>
      </c>
      <c r="AW105" s="13" t="s">
        <v>41</v>
      </c>
      <c r="AX105" s="13" t="s">
        <v>79</v>
      </c>
      <c r="AY105" s="207" t="s">
        <v>129</v>
      </c>
    </row>
    <row r="106" spans="1:65" s="13" customFormat="1" ht="11.25">
      <c r="B106" s="197"/>
      <c r="C106" s="198"/>
      <c r="D106" s="192" t="s">
        <v>140</v>
      </c>
      <c r="E106" s="199" t="s">
        <v>35</v>
      </c>
      <c r="F106" s="200" t="s">
        <v>297</v>
      </c>
      <c r="G106" s="198"/>
      <c r="H106" s="201">
        <v>96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140</v>
      </c>
      <c r="AU106" s="207" t="s">
        <v>88</v>
      </c>
      <c r="AV106" s="13" t="s">
        <v>88</v>
      </c>
      <c r="AW106" s="13" t="s">
        <v>41</v>
      </c>
      <c r="AX106" s="13" t="s">
        <v>79</v>
      </c>
      <c r="AY106" s="207" t="s">
        <v>129</v>
      </c>
    </row>
    <row r="107" spans="1:65" s="15" customFormat="1" ht="11.25">
      <c r="B107" s="228"/>
      <c r="C107" s="229"/>
      <c r="D107" s="192" t="s">
        <v>140</v>
      </c>
      <c r="E107" s="230" t="s">
        <v>35</v>
      </c>
      <c r="F107" s="231" t="s">
        <v>195</v>
      </c>
      <c r="G107" s="229"/>
      <c r="H107" s="232">
        <v>1354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140</v>
      </c>
      <c r="AU107" s="238" t="s">
        <v>88</v>
      </c>
      <c r="AV107" s="15" t="s">
        <v>136</v>
      </c>
      <c r="AW107" s="15" t="s">
        <v>41</v>
      </c>
      <c r="AX107" s="15" t="s">
        <v>23</v>
      </c>
      <c r="AY107" s="238" t="s">
        <v>129</v>
      </c>
    </row>
    <row r="108" spans="1:65" s="2" customFormat="1" ht="16.5" customHeight="1">
      <c r="A108" s="35"/>
      <c r="B108" s="36"/>
      <c r="C108" s="179" t="s">
        <v>156</v>
      </c>
      <c r="D108" s="179" t="s">
        <v>131</v>
      </c>
      <c r="E108" s="180" t="s">
        <v>298</v>
      </c>
      <c r="F108" s="181" t="s">
        <v>299</v>
      </c>
      <c r="G108" s="182" t="s">
        <v>134</v>
      </c>
      <c r="H108" s="183">
        <v>192</v>
      </c>
      <c r="I108" s="184"/>
      <c r="J108" s="185">
        <f>ROUND(I108*H108,2)</f>
        <v>0</v>
      </c>
      <c r="K108" s="181" t="s">
        <v>135</v>
      </c>
      <c r="L108" s="40"/>
      <c r="M108" s="186" t="s">
        <v>35</v>
      </c>
      <c r="N108" s="187" t="s">
        <v>50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136</v>
      </c>
      <c r="AT108" s="190" t="s">
        <v>131</v>
      </c>
      <c r="AU108" s="190" t="s">
        <v>88</v>
      </c>
      <c r="AY108" s="18" t="s">
        <v>129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23</v>
      </c>
      <c r="BK108" s="191">
        <f>ROUND(I108*H108,2)</f>
        <v>0</v>
      </c>
      <c r="BL108" s="18" t="s">
        <v>136</v>
      </c>
      <c r="BM108" s="190" t="s">
        <v>333</v>
      </c>
    </row>
    <row r="109" spans="1:65" s="2" customFormat="1" ht="11.25">
      <c r="A109" s="35"/>
      <c r="B109" s="36"/>
      <c r="C109" s="37"/>
      <c r="D109" s="192" t="s">
        <v>138</v>
      </c>
      <c r="E109" s="37"/>
      <c r="F109" s="193" t="s">
        <v>301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88</v>
      </c>
    </row>
    <row r="110" spans="1:65" s="13" customFormat="1" ht="11.25">
      <c r="B110" s="197"/>
      <c r="C110" s="198"/>
      <c r="D110" s="192" t="s">
        <v>140</v>
      </c>
      <c r="E110" s="199" t="s">
        <v>35</v>
      </c>
      <c r="F110" s="200" t="s">
        <v>302</v>
      </c>
      <c r="G110" s="198"/>
      <c r="H110" s="201">
        <v>192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140</v>
      </c>
      <c r="AU110" s="207" t="s">
        <v>88</v>
      </c>
      <c r="AV110" s="13" t="s">
        <v>88</v>
      </c>
      <c r="AW110" s="13" t="s">
        <v>41</v>
      </c>
      <c r="AX110" s="13" t="s">
        <v>23</v>
      </c>
      <c r="AY110" s="207" t="s">
        <v>129</v>
      </c>
    </row>
    <row r="111" spans="1:65" s="2" customFormat="1" ht="21.75" customHeight="1">
      <c r="A111" s="35"/>
      <c r="B111" s="36"/>
      <c r="C111" s="179" t="s">
        <v>161</v>
      </c>
      <c r="D111" s="179" t="s">
        <v>131</v>
      </c>
      <c r="E111" s="180" t="s">
        <v>303</v>
      </c>
      <c r="F111" s="181" t="s">
        <v>304</v>
      </c>
      <c r="G111" s="182" t="s">
        <v>164</v>
      </c>
      <c r="H111" s="183">
        <v>2516</v>
      </c>
      <c r="I111" s="184"/>
      <c r="J111" s="185">
        <f>ROUND(I111*H111,2)</f>
        <v>0</v>
      </c>
      <c r="K111" s="181" t="s">
        <v>135</v>
      </c>
      <c r="L111" s="40"/>
      <c r="M111" s="186" t="s">
        <v>35</v>
      </c>
      <c r="N111" s="187" t="s">
        <v>50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136</v>
      </c>
      <c r="AT111" s="190" t="s">
        <v>131</v>
      </c>
      <c r="AU111" s="190" t="s">
        <v>88</v>
      </c>
      <c r="AY111" s="18" t="s">
        <v>129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23</v>
      </c>
      <c r="BK111" s="191">
        <f>ROUND(I111*H111,2)</f>
        <v>0</v>
      </c>
      <c r="BL111" s="18" t="s">
        <v>136</v>
      </c>
      <c r="BM111" s="190" t="s">
        <v>305</v>
      </c>
    </row>
    <row r="112" spans="1:65" s="2" customFormat="1" ht="11.25">
      <c r="A112" s="35"/>
      <c r="B112" s="36"/>
      <c r="C112" s="37"/>
      <c r="D112" s="192" t="s">
        <v>138</v>
      </c>
      <c r="E112" s="37"/>
      <c r="F112" s="193" t="s">
        <v>306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138</v>
      </c>
      <c r="AU112" s="18" t="s">
        <v>88</v>
      </c>
    </row>
    <row r="113" spans="1:65" s="13" customFormat="1" ht="11.25">
      <c r="B113" s="197"/>
      <c r="C113" s="198"/>
      <c r="D113" s="192" t="s">
        <v>140</v>
      </c>
      <c r="E113" s="199" t="s">
        <v>35</v>
      </c>
      <c r="F113" s="200" t="s">
        <v>307</v>
      </c>
      <c r="G113" s="198"/>
      <c r="H113" s="201">
        <v>2516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140</v>
      </c>
      <c r="AU113" s="207" t="s">
        <v>88</v>
      </c>
      <c r="AV113" s="13" t="s">
        <v>88</v>
      </c>
      <c r="AW113" s="13" t="s">
        <v>41</v>
      </c>
      <c r="AX113" s="13" t="s">
        <v>23</v>
      </c>
      <c r="AY113" s="207" t="s">
        <v>129</v>
      </c>
    </row>
    <row r="114" spans="1:65" s="2" customFormat="1" ht="16.5" customHeight="1">
      <c r="A114" s="35"/>
      <c r="B114" s="36"/>
      <c r="C114" s="179" t="s">
        <v>169</v>
      </c>
      <c r="D114" s="179" t="s">
        <v>131</v>
      </c>
      <c r="E114" s="180" t="s">
        <v>308</v>
      </c>
      <c r="F114" s="181" t="s">
        <v>309</v>
      </c>
      <c r="G114" s="182" t="s">
        <v>252</v>
      </c>
      <c r="H114" s="183">
        <v>341.2</v>
      </c>
      <c r="I114" s="184"/>
      <c r="J114" s="185">
        <f>ROUND(I114*H114,2)</f>
        <v>0</v>
      </c>
      <c r="K114" s="181" t="s">
        <v>135</v>
      </c>
      <c r="L114" s="40"/>
      <c r="M114" s="186" t="s">
        <v>35</v>
      </c>
      <c r="N114" s="187" t="s">
        <v>50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136</v>
      </c>
      <c r="AT114" s="190" t="s">
        <v>131</v>
      </c>
      <c r="AU114" s="190" t="s">
        <v>88</v>
      </c>
      <c r="AY114" s="18" t="s">
        <v>129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23</v>
      </c>
      <c r="BK114" s="191">
        <f>ROUND(I114*H114,2)</f>
        <v>0</v>
      </c>
      <c r="BL114" s="18" t="s">
        <v>136</v>
      </c>
      <c r="BM114" s="190" t="s">
        <v>310</v>
      </c>
    </row>
    <row r="115" spans="1:65" s="2" customFormat="1" ht="11.25">
      <c r="A115" s="35"/>
      <c r="B115" s="36"/>
      <c r="C115" s="37"/>
      <c r="D115" s="192" t="s">
        <v>138</v>
      </c>
      <c r="E115" s="37"/>
      <c r="F115" s="193" t="s">
        <v>311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88</v>
      </c>
    </row>
    <row r="116" spans="1:65" s="13" customFormat="1" ht="11.25">
      <c r="B116" s="197"/>
      <c r="C116" s="198"/>
      <c r="D116" s="192" t="s">
        <v>140</v>
      </c>
      <c r="E116" s="199" t="s">
        <v>35</v>
      </c>
      <c r="F116" s="200" t="s">
        <v>312</v>
      </c>
      <c r="G116" s="198"/>
      <c r="H116" s="201">
        <v>201.28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140</v>
      </c>
      <c r="AU116" s="207" t="s">
        <v>88</v>
      </c>
      <c r="AV116" s="13" t="s">
        <v>88</v>
      </c>
      <c r="AW116" s="13" t="s">
        <v>41</v>
      </c>
      <c r="AX116" s="13" t="s">
        <v>79</v>
      </c>
      <c r="AY116" s="207" t="s">
        <v>129</v>
      </c>
    </row>
    <row r="117" spans="1:65" s="13" customFormat="1" ht="11.25">
      <c r="B117" s="197"/>
      <c r="C117" s="198"/>
      <c r="D117" s="192" t="s">
        <v>140</v>
      </c>
      <c r="E117" s="199" t="s">
        <v>35</v>
      </c>
      <c r="F117" s="200" t="s">
        <v>313</v>
      </c>
      <c r="G117" s="198"/>
      <c r="H117" s="201">
        <v>139.91999999999999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140</v>
      </c>
      <c r="AU117" s="207" t="s">
        <v>88</v>
      </c>
      <c r="AV117" s="13" t="s">
        <v>88</v>
      </c>
      <c r="AW117" s="13" t="s">
        <v>41</v>
      </c>
      <c r="AX117" s="13" t="s">
        <v>79</v>
      </c>
      <c r="AY117" s="207" t="s">
        <v>129</v>
      </c>
    </row>
    <row r="118" spans="1:65" s="15" customFormat="1" ht="11.25">
      <c r="B118" s="228"/>
      <c r="C118" s="229"/>
      <c r="D118" s="192" t="s">
        <v>140</v>
      </c>
      <c r="E118" s="230" t="s">
        <v>35</v>
      </c>
      <c r="F118" s="231" t="s">
        <v>314</v>
      </c>
      <c r="G118" s="229"/>
      <c r="H118" s="232">
        <v>341.2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140</v>
      </c>
      <c r="AU118" s="238" t="s">
        <v>88</v>
      </c>
      <c r="AV118" s="15" t="s">
        <v>136</v>
      </c>
      <c r="AW118" s="15" t="s">
        <v>41</v>
      </c>
      <c r="AX118" s="15" t="s">
        <v>23</v>
      </c>
      <c r="AY118" s="238" t="s">
        <v>129</v>
      </c>
    </row>
    <row r="119" spans="1:65" s="2" customFormat="1" ht="16.5" customHeight="1">
      <c r="A119" s="35"/>
      <c r="B119" s="36"/>
      <c r="C119" s="179" t="s">
        <v>174</v>
      </c>
      <c r="D119" s="179" t="s">
        <v>131</v>
      </c>
      <c r="E119" s="180" t="s">
        <v>315</v>
      </c>
      <c r="F119" s="181" t="s">
        <v>316</v>
      </c>
      <c r="G119" s="182" t="s">
        <v>252</v>
      </c>
      <c r="H119" s="183">
        <v>341.2</v>
      </c>
      <c r="I119" s="184"/>
      <c r="J119" s="185">
        <f>ROUND(I119*H119,2)</f>
        <v>0</v>
      </c>
      <c r="K119" s="181" t="s">
        <v>135</v>
      </c>
      <c r="L119" s="40"/>
      <c r="M119" s="186" t="s">
        <v>35</v>
      </c>
      <c r="N119" s="187" t="s">
        <v>50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136</v>
      </c>
      <c r="AT119" s="190" t="s">
        <v>131</v>
      </c>
      <c r="AU119" s="190" t="s">
        <v>88</v>
      </c>
      <c r="AY119" s="18" t="s">
        <v>129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23</v>
      </c>
      <c r="BK119" s="191">
        <f>ROUND(I119*H119,2)</f>
        <v>0</v>
      </c>
      <c r="BL119" s="18" t="s">
        <v>136</v>
      </c>
      <c r="BM119" s="190" t="s">
        <v>317</v>
      </c>
    </row>
    <row r="120" spans="1:65" s="2" customFormat="1" ht="11.25">
      <c r="A120" s="35"/>
      <c r="B120" s="36"/>
      <c r="C120" s="37"/>
      <c r="D120" s="192" t="s">
        <v>138</v>
      </c>
      <c r="E120" s="37"/>
      <c r="F120" s="193" t="s">
        <v>318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138</v>
      </c>
      <c r="AU120" s="18" t="s">
        <v>88</v>
      </c>
    </row>
    <row r="121" spans="1:65" s="2" customFormat="1" ht="16.5" customHeight="1">
      <c r="A121" s="35"/>
      <c r="B121" s="36"/>
      <c r="C121" s="179" t="s">
        <v>183</v>
      </c>
      <c r="D121" s="179" t="s">
        <v>131</v>
      </c>
      <c r="E121" s="180" t="s">
        <v>319</v>
      </c>
      <c r="F121" s="181" t="s">
        <v>320</v>
      </c>
      <c r="G121" s="182" t="s">
        <v>164</v>
      </c>
      <c r="H121" s="183">
        <v>3068</v>
      </c>
      <c r="I121" s="184"/>
      <c r="J121" s="185">
        <f>ROUND(I121*H121,2)</f>
        <v>0</v>
      </c>
      <c r="K121" s="181" t="s">
        <v>35</v>
      </c>
      <c r="L121" s="40"/>
      <c r="M121" s="186" t="s">
        <v>35</v>
      </c>
      <c r="N121" s="187" t="s">
        <v>50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136</v>
      </c>
      <c r="AT121" s="190" t="s">
        <v>131</v>
      </c>
      <c r="AU121" s="190" t="s">
        <v>88</v>
      </c>
      <c r="AY121" s="18" t="s">
        <v>129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23</v>
      </c>
      <c r="BK121" s="191">
        <f>ROUND(I121*H121,2)</f>
        <v>0</v>
      </c>
      <c r="BL121" s="18" t="s">
        <v>136</v>
      </c>
      <c r="BM121" s="190" t="s">
        <v>321</v>
      </c>
    </row>
    <row r="122" spans="1:65" s="2" customFormat="1" ht="11.25">
      <c r="A122" s="35"/>
      <c r="B122" s="36"/>
      <c r="C122" s="37"/>
      <c r="D122" s="192" t="s">
        <v>138</v>
      </c>
      <c r="E122" s="37"/>
      <c r="F122" s="193" t="s">
        <v>245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88</v>
      </c>
    </row>
    <row r="123" spans="1:65" s="13" customFormat="1" ht="11.25">
      <c r="B123" s="197"/>
      <c r="C123" s="198"/>
      <c r="D123" s="192" t="s">
        <v>140</v>
      </c>
      <c r="E123" s="199" t="s">
        <v>35</v>
      </c>
      <c r="F123" s="200" t="s">
        <v>322</v>
      </c>
      <c r="G123" s="198"/>
      <c r="H123" s="201">
        <v>1258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140</v>
      </c>
      <c r="AU123" s="207" t="s">
        <v>88</v>
      </c>
      <c r="AV123" s="13" t="s">
        <v>88</v>
      </c>
      <c r="AW123" s="13" t="s">
        <v>41</v>
      </c>
      <c r="AX123" s="13" t="s">
        <v>79</v>
      </c>
      <c r="AY123" s="207" t="s">
        <v>129</v>
      </c>
    </row>
    <row r="124" spans="1:65" s="13" customFormat="1" ht="11.25">
      <c r="B124" s="197"/>
      <c r="C124" s="198"/>
      <c r="D124" s="192" t="s">
        <v>140</v>
      </c>
      <c r="E124" s="199" t="s">
        <v>35</v>
      </c>
      <c r="F124" s="200" t="s">
        <v>323</v>
      </c>
      <c r="G124" s="198"/>
      <c r="H124" s="201">
        <v>1810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140</v>
      </c>
      <c r="AU124" s="207" t="s">
        <v>88</v>
      </c>
      <c r="AV124" s="13" t="s">
        <v>88</v>
      </c>
      <c r="AW124" s="13" t="s">
        <v>41</v>
      </c>
      <c r="AX124" s="13" t="s">
        <v>79</v>
      </c>
      <c r="AY124" s="207" t="s">
        <v>129</v>
      </c>
    </row>
    <row r="125" spans="1:65" s="15" customFormat="1" ht="11.25">
      <c r="B125" s="228"/>
      <c r="C125" s="229"/>
      <c r="D125" s="192" t="s">
        <v>140</v>
      </c>
      <c r="E125" s="230" t="s">
        <v>35</v>
      </c>
      <c r="F125" s="231" t="s">
        <v>195</v>
      </c>
      <c r="G125" s="229"/>
      <c r="H125" s="232">
        <v>3068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140</v>
      </c>
      <c r="AU125" s="238" t="s">
        <v>88</v>
      </c>
      <c r="AV125" s="15" t="s">
        <v>136</v>
      </c>
      <c r="AW125" s="15" t="s">
        <v>41</v>
      </c>
      <c r="AX125" s="15" t="s">
        <v>23</v>
      </c>
      <c r="AY125" s="238" t="s">
        <v>129</v>
      </c>
    </row>
    <row r="126" spans="1:65" s="2" customFormat="1" ht="16.5" customHeight="1">
      <c r="A126" s="35"/>
      <c r="B126" s="36"/>
      <c r="C126" s="218" t="s">
        <v>28</v>
      </c>
      <c r="D126" s="218" t="s">
        <v>170</v>
      </c>
      <c r="E126" s="219" t="s">
        <v>250</v>
      </c>
      <c r="F126" s="220" t="s">
        <v>251</v>
      </c>
      <c r="G126" s="221" t="s">
        <v>252</v>
      </c>
      <c r="H126" s="222">
        <v>306.8</v>
      </c>
      <c r="I126" s="223"/>
      <c r="J126" s="224">
        <f>ROUND(I126*H126,2)</f>
        <v>0</v>
      </c>
      <c r="K126" s="220" t="s">
        <v>35</v>
      </c>
      <c r="L126" s="225"/>
      <c r="M126" s="226" t="s">
        <v>35</v>
      </c>
      <c r="N126" s="227" t="s">
        <v>50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174</v>
      </c>
      <c r="AT126" s="190" t="s">
        <v>170</v>
      </c>
      <c r="AU126" s="190" t="s">
        <v>88</v>
      </c>
      <c r="AY126" s="18" t="s">
        <v>129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23</v>
      </c>
      <c r="BK126" s="191">
        <f>ROUND(I126*H126,2)</f>
        <v>0</v>
      </c>
      <c r="BL126" s="18" t="s">
        <v>136</v>
      </c>
      <c r="BM126" s="190" t="s">
        <v>324</v>
      </c>
    </row>
    <row r="127" spans="1:65" s="2" customFormat="1" ht="11.25">
      <c r="A127" s="35"/>
      <c r="B127" s="36"/>
      <c r="C127" s="37"/>
      <c r="D127" s="192" t="s">
        <v>138</v>
      </c>
      <c r="E127" s="37"/>
      <c r="F127" s="193" t="s">
        <v>251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88</v>
      </c>
    </row>
    <row r="128" spans="1:65" s="13" customFormat="1" ht="11.25">
      <c r="B128" s="197"/>
      <c r="C128" s="198"/>
      <c r="D128" s="192" t="s">
        <v>140</v>
      </c>
      <c r="E128" s="199" t="s">
        <v>35</v>
      </c>
      <c r="F128" s="200" t="s">
        <v>325</v>
      </c>
      <c r="G128" s="198"/>
      <c r="H128" s="201">
        <v>306.8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140</v>
      </c>
      <c r="AU128" s="207" t="s">
        <v>88</v>
      </c>
      <c r="AV128" s="13" t="s">
        <v>88</v>
      </c>
      <c r="AW128" s="13" t="s">
        <v>41</v>
      </c>
      <c r="AX128" s="13" t="s">
        <v>23</v>
      </c>
      <c r="AY128" s="207" t="s">
        <v>129</v>
      </c>
    </row>
    <row r="129" spans="1:65" s="12" customFormat="1" ht="22.9" customHeight="1">
      <c r="B129" s="163"/>
      <c r="C129" s="164"/>
      <c r="D129" s="165" t="s">
        <v>78</v>
      </c>
      <c r="E129" s="177" t="s">
        <v>97</v>
      </c>
      <c r="F129" s="177" t="s">
        <v>255</v>
      </c>
      <c r="G129" s="164"/>
      <c r="H129" s="164"/>
      <c r="I129" s="167"/>
      <c r="J129" s="178">
        <f>BK129</f>
        <v>0</v>
      </c>
      <c r="K129" s="164"/>
      <c r="L129" s="169"/>
      <c r="M129" s="170"/>
      <c r="N129" s="171"/>
      <c r="O129" s="171"/>
      <c r="P129" s="172">
        <f>SUM(P130:P131)</f>
        <v>0</v>
      </c>
      <c r="Q129" s="171"/>
      <c r="R129" s="172">
        <f>SUM(R130:R131)</f>
        <v>0</v>
      </c>
      <c r="S129" s="171"/>
      <c r="T129" s="173">
        <f>SUM(T130:T131)</f>
        <v>0</v>
      </c>
      <c r="AR129" s="174" t="s">
        <v>23</v>
      </c>
      <c r="AT129" s="175" t="s">
        <v>78</v>
      </c>
      <c r="AU129" s="175" t="s">
        <v>23</v>
      </c>
      <c r="AY129" s="174" t="s">
        <v>129</v>
      </c>
      <c r="BK129" s="176">
        <f>SUM(BK130:BK131)</f>
        <v>0</v>
      </c>
    </row>
    <row r="130" spans="1:65" s="2" customFormat="1" ht="16.5" customHeight="1">
      <c r="A130" s="35"/>
      <c r="B130" s="36"/>
      <c r="C130" s="179" t="s">
        <v>200</v>
      </c>
      <c r="D130" s="179" t="s">
        <v>131</v>
      </c>
      <c r="E130" s="180" t="s">
        <v>326</v>
      </c>
      <c r="F130" s="181" t="s">
        <v>327</v>
      </c>
      <c r="G130" s="182" t="s">
        <v>259</v>
      </c>
      <c r="H130" s="183">
        <v>1810</v>
      </c>
      <c r="I130" s="184"/>
      <c r="J130" s="185">
        <f>ROUND(I130*H130,2)</f>
        <v>0</v>
      </c>
      <c r="K130" s="181" t="s">
        <v>35</v>
      </c>
      <c r="L130" s="40"/>
      <c r="M130" s="186" t="s">
        <v>35</v>
      </c>
      <c r="N130" s="187" t="s">
        <v>50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136</v>
      </c>
      <c r="AT130" s="190" t="s">
        <v>131</v>
      </c>
      <c r="AU130" s="190" t="s">
        <v>88</v>
      </c>
      <c r="AY130" s="18" t="s">
        <v>129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23</v>
      </c>
      <c r="BK130" s="191">
        <f>ROUND(I130*H130,2)</f>
        <v>0</v>
      </c>
      <c r="BL130" s="18" t="s">
        <v>136</v>
      </c>
      <c r="BM130" s="190" t="s">
        <v>328</v>
      </c>
    </row>
    <row r="131" spans="1:65" s="2" customFormat="1" ht="11.25">
      <c r="A131" s="35"/>
      <c r="B131" s="36"/>
      <c r="C131" s="37"/>
      <c r="D131" s="192" t="s">
        <v>138</v>
      </c>
      <c r="E131" s="37"/>
      <c r="F131" s="193" t="s">
        <v>327</v>
      </c>
      <c r="G131" s="37"/>
      <c r="H131" s="37"/>
      <c r="I131" s="194"/>
      <c r="J131" s="37"/>
      <c r="K131" s="37"/>
      <c r="L131" s="40"/>
      <c r="M131" s="239"/>
      <c r="N131" s="240"/>
      <c r="O131" s="241"/>
      <c r="P131" s="241"/>
      <c r="Q131" s="241"/>
      <c r="R131" s="241"/>
      <c r="S131" s="241"/>
      <c r="T131" s="24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138</v>
      </c>
      <c r="AU131" s="18" t="s">
        <v>88</v>
      </c>
    </row>
    <row r="132" spans="1:65" s="2" customFormat="1" ht="6.95" customHeight="1">
      <c r="A132" s="35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0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algorithmName="SHA-512" hashValue="4whndoBP4jq3ONFJZrjSwfUaJIeYwcMLIAT7CCRSSDooHN/ZmR42r5cGOJ3oT8RD+UBckLkgwlXVPjb0tSD9cQ==" saltValue="83SDeutXutpiytjbYW5w18kUa6M85yzcM+B6cw0qHQVPe+8QzoO1sFnHjshQyGUV+8W2xk3AP+Xn2Wu9RWqdZA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.19685039370078741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LOKÁLNÍ BIOKORIDOR IIBK3 DVORY</v>
      </c>
      <c r="F7" s="372"/>
      <c r="G7" s="372"/>
      <c r="H7" s="372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1" t="s">
        <v>274</v>
      </c>
      <c r="F9" s="374"/>
      <c r="G9" s="374"/>
      <c r="H9" s="374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275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3" t="s">
        <v>334</v>
      </c>
      <c r="F11" s="374"/>
      <c r="G11" s="374"/>
      <c r="H11" s="374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35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stavby'!AN8</f>
        <v>22. 2. 2021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34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35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42</v>
      </c>
      <c r="E25" s="35"/>
      <c r="F25" s="35"/>
      <c r="G25" s="35"/>
      <c r="H25" s="35"/>
      <c r="I25" s="113" t="s">
        <v>31</v>
      </c>
      <c r="J25" s="104" t="s">
        <v>39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3" t="s">
        <v>34</v>
      </c>
      <c r="J26" s="104" t="s">
        <v>35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43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35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45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47</v>
      </c>
      <c r="G34" s="35"/>
      <c r="H34" s="35"/>
      <c r="I34" s="122" t="s">
        <v>46</v>
      </c>
      <c r="J34" s="122" t="s">
        <v>48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49</v>
      </c>
      <c r="E35" s="113" t="s">
        <v>50</v>
      </c>
      <c r="F35" s="124">
        <f>ROUND((SUM(BE88:BE131)),  2)</f>
        <v>0</v>
      </c>
      <c r="G35" s="35"/>
      <c r="H35" s="35"/>
      <c r="I35" s="125">
        <v>0.21</v>
      </c>
      <c r="J35" s="124">
        <f>ROUND(((SUM(BE88:BE131))*I35),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51</v>
      </c>
      <c r="F36" s="124">
        <f>ROUND((SUM(BF88:BF131)),  2)</f>
        <v>0</v>
      </c>
      <c r="G36" s="35"/>
      <c r="H36" s="35"/>
      <c r="I36" s="125">
        <v>0.15</v>
      </c>
      <c r="J36" s="124">
        <f>ROUND(((SUM(BF88:BF131))*I36),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52</v>
      </c>
      <c r="F37" s="124">
        <f>ROUND((SUM(BG88:BG131)),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53</v>
      </c>
      <c r="F38" s="124">
        <f>ROUND((SUM(BH88:BH131)),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54</v>
      </c>
      <c r="F39" s="124">
        <f>ROUND((SUM(BI88:BI131)),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55</v>
      </c>
      <c r="E41" s="128"/>
      <c r="F41" s="128"/>
      <c r="G41" s="129" t="s">
        <v>56</v>
      </c>
      <c r="H41" s="130" t="s">
        <v>57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LOKÁLNÍ BIOKORIDOR IIBK3 DVORY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274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275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7" t="str">
        <f>E11</f>
        <v>3 - Následná péče - třetí rok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24</v>
      </c>
      <c r="D56" s="37"/>
      <c r="E56" s="37"/>
      <c r="F56" s="28" t="str">
        <f>F14</f>
        <v>Dvory u Nymburka</v>
      </c>
      <c r="G56" s="37"/>
      <c r="H56" s="37"/>
      <c r="I56" s="30" t="s">
        <v>26</v>
      </c>
      <c r="J56" s="60" t="str">
        <f>IF(J14="","",J14)</f>
        <v>22. 2. 2021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30</v>
      </c>
      <c r="D58" s="37"/>
      <c r="E58" s="37"/>
      <c r="F58" s="28" t="str">
        <f>E17</f>
        <v>Státní pozemkový úřad, KPÚ pro Středočeský kraj</v>
      </c>
      <c r="G58" s="37"/>
      <c r="H58" s="37"/>
      <c r="I58" s="30" t="s">
        <v>38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36</v>
      </c>
      <c r="D59" s="37"/>
      <c r="E59" s="37"/>
      <c r="F59" s="28" t="str">
        <f>IF(E20="","",E20)</f>
        <v>Vyplň údaj</v>
      </c>
      <c r="G59" s="37"/>
      <c r="H59" s="37"/>
      <c r="I59" s="30" t="s">
        <v>42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107</v>
      </c>
      <c r="D61" s="138"/>
      <c r="E61" s="138"/>
      <c r="F61" s="138"/>
      <c r="G61" s="138"/>
      <c r="H61" s="138"/>
      <c r="I61" s="138"/>
      <c r="J61" s="139" t="s">
        <v>108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77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109</v>
      </c>
    </row>
    <row r="64" spans="1:47" s="9" customFormat="1" ht="24.95" customHeight="1">
      <c r="B64" s="141"/>
      <c r="C64" s="142"/>
      <c r="D64" s="143" t="s">
        <v>110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112</v>
      </c>
      <c r="E66" s="149"/>
      <c r="F66" s="149"/>
      <c r="G66" s="149"/>
      <c r="H66" s="149"/>
      <c r="I66" s="149"/>
      <c r="J66" s="150">
        <f>J129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LOKÁLNÍ BIOKORIDOR IIBK3 DVORY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104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274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275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7" t="str">
        <f>E11</f>
        <v>3 - Následná péče - třetí rok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24</v>
      </c>
      <c r="D82" s="37"/>
      <c r="E82" s="37"/>
      <c r="F82" s="28" t="str">
        <f>F14</f>
        <v>Dvory u Nymburka</v>
      </c>
      <c r="G82" s="37"/>
      <c r="H82" s="37"/>
      <c r="I82" s="30" t="s">
        <v>26</v>
      </c>
      <c r="J82" s="60" t="str">
        <f>IF(J14="","",J14)</f>
        <v>22. 2. 2021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30</v>
      </c>
      <c r="D84" s="37"/>
      <c r="E84" s="37"/>
      <c r="F84" s="28" t="str">
        <f>E17</f>
        <v>Státní pozemkový úřad, KPÚ pro Středočeský kraj</v>
      </c>
      <c r="G84" s="37"/>
      <c r="H84" s="37"/>
      <c r="I84" s="30" t="s">
        <v>38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36</v>
      </c>
      <c r="D85" s="37"/>
      <c r="E85" s="37"/>
      <c r="F85" s="28" t="str">
        <f>IF(E20="","",E20)</f>
        <v>Vyplň údaj</v>
      </c>
      <c r="G85" s="37"/>
      <c r="H85" s="37"/>
      <c r="I85" s="30" t="s">
        <v>42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115</v>
      </c>
      <c r="D87" s="155" t="s">
        <v>64</v>
      </c>
      <c r="E87" s="155" t="s">
        <v>60</v>
      </c>
      <c r="F87" s="155" t="s">
        <v>61</v>
      </c>
      <c r="G87" s="155" t="s">
        <v>116</v>
      </c>
      <c r="H87" s="155" t="s">
        <v>117</v>
      </c>
      <c r="I87" s="155" t="s">
        <v>118</v>
      </c>
      <c r="J87" s="155" t="s">
        <v>108</v>
      </c>
      <c r="K87" s="156" t="s">
        <v>119</v>
      </c>
      <c r="L87" s="157"/>
      <c r="M87" s="69" t="s">
        <v>35</v>
      </c>
      <c r="N87" s="70" t="s">
        <v>49</v>
      </c>
      <c r="O87" s="70" t="s">
        <v>120</v>
      </c>
      <c r="P87" s="70" t="s">
        <v>121</v>
      </c>
      <c r="Q87" s="70" t="s">
        <v>122</v>
      </c>
      <c r="R87" s="70" t="s">
        <v>123</v>
      </c>
      <c r="S87" s="70" t="s">
        <v>124</v>
      </c>
      <c r="T87" s="71" t="s">
        <v>125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126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78</v>
      </c>
      <c r="AU88" s="18" t="s">
        <v>109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78</v>
      </c>
      <c r="E89" s="166" t="s">
        <v>127</v>
      </c>
      <c r="F89" s="166" t="s">
        <v>128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P90+P129</f>
        <v>0</v>
      </c>
      <c r="Q89" s="171"/>
      <c r="R89" s="172">
        <f>R90+R129</f>
        <v>0</v>
      </c>
      <c r="S89" s="171"/>
      <c r="T89" s="173">
        <f>T90+T129</f>
        <v>0</v>
      </c>
      <c r="AR89" s="174" t="s">
        <v>23</v>
      </c>
      <c r="AT89" s="175" t="s">
        <v>78</v>
      </c>
      <c r="AU89" s="175" t="s">
        <v>79</v>
      </c>
      <c r="AY89" s="174" t="s">
        <v>129</v>
      </c>
      <c r="BK89" s="176">
        <f>BK90+BK129</f>
        <v>0</v>
      </c>
    </row>
    <row r="90" spans="1:65" s="12" customFormat="1" ht="22.9" customHeight="1">
      <c r="B90" s="163"/>
      <c r="C90" s="164"/>
      <c r="D90" s="165" t="s">
        <v>78</v>
      </c>
      <c r="E90" s="177" t="s">
        <v>23</v>
      </c>
      <c r="F90" s="177" t="s">
        <v>130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SUM(P91:P128)</f>
        <v>0</v>
      </c>
      <c r="Q90" s="171"/>
      <c r="R90" s="172">
        <f>SUM(R91:R128)</f>
        <v>0</v>
      </c>
      <c r="S90" s="171"/>
      <c r="T90" s="173">
        <f>SUM(T91:T128)</f>
        <v>0</v>
      </c>
      <c r="AR90" s="174" t="s">
        <v>23</v>
      </c>
      <c r="AT90" s="175" t="s">
        <v>78</v>
      </c>
      <c r="AU90" s="175" t="s">
        <v>23</v>
      </c>
      <c r="AY90" s="174" t="s">
        <v>129</v>
      </c>
      <c r="BK90" s="176">
        <f>SUM(BK91:BK128)</f>
        <v>0</v>
      </c>
    </row>
    <row r="91" spans="1:65" s="2" customFormat="1" ht="16.5" customHeight="1">
      <c r="A91" s="35"/>
      <c r="B91" s="36"/>
      <c r="C91" s="179" t="s">
        <v>23</v>
      </c>
      <c r="D91" s="179" t="s">
        <v>131</v>
      </c>
      <c r="E91" s="180" t="s">
        <v>277</v>
      </c>
      <c r="F91" s="181" t="s">
        <v>278</v>
      </c>
      <c r="G91" s="182" t="s">
        <v>149</v>
      </c>
      <c r="H91" s="183">
        <v>2.5720000000000001</v>
      </c>
      <c r="I91" s="184"/>
      <c r="J91" s="185">
        <f>ROUND(I91*H91,2)</f>
        <v>0</v>
      </c>
      <c r="K91" s="181" t="s">
        <v>135</v>
      </c>
      <c r="L91" s="40"/>
      <c r="M91" s="186" t="s">
        <v>35</v>
      </c>
      <c r="N91" s="187" t="s">
        <v>50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136</v>
      </c>
      <c r="AT91" s="190" t="s">
        <v>131</v>
      </c>
      <c r="AU91" s="190" t="s">
        <v>88</v>
      </c>
      <c r="AY91" s="18" t="s">
        <v>129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23</v>
      </c>
      <c r="BK91" s="191">
        <f>ROUND(I91*H91,2)</f>
        <v>0</v>
      </c>
      <c r="BL91" s="18" t="s">
        <v>136</v>
      </c>
      <c r="BM91" s="190" t="s">
        <v>335</v>
      </c>
    </row>
    <row r="92" spans="1:65" s="2" customFormat="1" ht="11.25">
      <c r="A92" s="35"/>
      <c r="B92" s="36"/>
      <c r="C92" s="37"/>
      <c r="D92" s="192" t="s">
        <v>138</v>
      </c>
      <c r="E92" s="37"/>
      <c r="F92" s="193" t="s">
        <v>280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138</v>
      </c>
      <c r="AU92" s="18" t="s">
        <v>88</v>
      </c>
    </row>
    <row r="93" spans="1:65" s="13" customFormat="1" ht="11.25">
      <c r="B93" s="197"/>
      <c r="C93" s="198"/>
      <c r="D93" s="192" t="s">
        <v>140</v>
      </c>
      <c r="E93" s="199" t="s">
        <v>35</v>
      </c>
      <c r="F93" s="200" t="s">
        <v>281</v>
      </c>
      <c r="G93" s="198"/>
      <c r="H93" s="201">
        <v>2.5720000000000001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140</v>
      </c>
      <c r="AU93" s="207" t="s">
        <v>88</v>
      </c>
      <c r="AV93" s="13" t="s">
        <v>88</v>
      </c>
      <c r="AW93" s="13" t="s">
        <v>41</v>
      </c>
      <c r="AX93" s="13" t="s">
        <v>79</v>
      </c>
      <c r="AY93" s="207" t="s">
        <v>129</v>
      </c>
    </row>
    <row r="94" spans="1:65" s="15" customFormat="1" ht="11.25">
      <c r="B94" s="228"/>
      <c r="C94" s="229"/>
      <c r="D94" s="192" t="s">
        <v>140</v>
      </c>
      <c r="E94" s="230" t="s">
        <v>35</v>
      </c>
      <c r="F94" s="231" t="s">
        <v>195</v>
      </c>
      <c r="G94" s="229"/>
      <c r="H94" s="232">
        <v>2.5720000000000001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140</v>
      </c>
      <c r="AU94" s="238" t="s">
        <v>88</v>
      </c>
      <c r="AV94" s="15" t="s">
        <v>136</v>
      </c>
      <c r="AW94" s="15" t="s">
        <v>41</v>
      </c>
      <c r="AX94" s="15" t="s">
        <v>23</v>
      </c>
      <c r="AY94" s="238" t="s">
        <v>129</v>
      </c>
    </row>
    <row r="95" spans="1:65" s="2" customFormat="1" ht="16.5" customHeight="1">
      <c r="A95" s="35"/>
      <c r="B95" s="36"/>
      <c r="C95" s="179" t="s">
        <v>88</v>
      </c>
      <c r="D95" s="179" t="s">
        <v>131</v>
      </c>
      <c r="E95" s="180" t="s">
        <v>282</v>
      </c>
      <c r="F95" s="181" t="s">
        <v>283</v>
      </c>
      <c r="G95" s="182" t="s">
        <v>134</v>
      </c>
      <c r="H95" s="183">
        <v>63</v>
      </c>
      <c r="I95" s="184"/>
      <c r="J95" s="185">
        <f>ROUND(I95*H95,2)</f>
        <v>0</v>
      </c>
      <c r="K95" s="181" t="s">
        <v>35</v>
      </c>
      <c r="L95" s="40"/>
      <c r="M95" s="186" t="s">
        <v>35</v>
      </c>
      <c r="N95" s="187" t="s">
        <v>50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136</v>
      </c>
      <c r="AT95" s="190" t="s">
        <v>131</v>
      </c>
      <c r="AU95" s="190" t="s">
        <v>88</v>
      </c>
      <c r="AY95" s="18" t="s">
        <v>129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23</v>
      </c>
      <c r="BK95" s="191">
        <f>ROUND(I95*H95,2)</f>
        <v>0</v>
      </c>
      <c r="BL95" s="18" t="s">
        <v>136</v>
      </c>
      <c r="BM95" s="190" t="s">
        <v>284</v>
      </c>
    </row>
    <row r="96" spans="1:65" s="2" customFormat="1" ht="11.25">
      <c r="A96" s="35"/>
      <c r="B96" s="36"/>
      <c r="C96" s="37"/>
      <c r="D96" s="192" t="s">
        <v>138</v>
      </c>
      <c r="E96" s="37"/>
      <c r="F96" s="193" t="s">
        <v>285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138</v>
      </c>
      <c r="AU96" s="18" t="s">
        <v>88</v>
      </c>
    </row>
    <row r="97" spans="1:65" s="14" customFormat="1" ht="11.25">
      <c r="B97" s="208"/>
      <c r="C97" s="209"/>
      <c r="D97" s="192" t="s">
        <v>140</v>
      </c>
      <c r="E97" s="210" t="s">
        <v>35</v>
      </c>
      <c r="F97" s="211" t="s">
        <v>286</v>
      </c>
      <c r="G97" s="209"/>
      <c r="H97" s="210" t="s">
        <v>35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140</v>
      </c>
      <c r="AU97" s="217" t="s">
        <v>88</v>
      </c>
      <c r="AV97" s="14" t="s">
        <v>23</v>
      </c>
      <c r="AW97" s="14" t="s">
        <v>41</v>
      </c>
      <c r="AX97" s="14" t="s">
        <v>79</v>
      </c>
      <c r="AY97" s="217" t="s">
        <v>129</v>
      </c>
    </row>
    <row r="98" spans="1:65" s="13" customFormat="1" ht="11.25">
      <c r="B98" s="197"/>
      <c r="C98" s="198"/>
      <c r="D98" s="192" t="s">
        <v>140</v>
      </c>
      <c r="E98" s="199" t="s">
        <v>35</v>
      </c>
      <c r="F98" s="200" t="s">
        <v>336</v>
      </c>
      <c r="G98" s="198"/>
      <c r="H98" s="201">
        <v>63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140</v>
      </c>
      <c r="AU98" s="207" t="s">
        <v>88</v>
      </c>
      <c r="AV98" s="13" t="s">
        <v>88</v>
      </c>
      <c r="AW98" s="13" t="s">
        <v>41</v>
      </c>
      <c r="AX98" s="13" t="s">
        <v>23</v>
      </c>
      <c r="AY98" s="207" t="s">
        <v>129</v>
      </c>
    </row>
    <row r="99" spans="1:65" s="2" customFormat="1" ht="16.5" customHeight="1">
      <c r="A99" s="35"/>
      <c r="B99" s="36"/>
      <c r="C99" s="179" t="s">
        <v>97</v>
      </c>
      <c r="D99" s="179" t="s">
        <v>131</v>
      </c>
      <c r="E99" s="180" t="s">
        <v>288</v>
      </c>
      <c r="F99" s="181" t="s">
        <v>289</v>
      </c>
      <c r="G99" s="182" t="s">
        <v>134</v>
      </c>
      <c r="H99" s="183">
        <v>88</v>
      </c>
      <c r="I99" s="184"/>
      <c r="J99" s="185">
        <f>ROUND(I99*H99,2)</f>
        <v>0</v>
      </c>
      <c r="K99" s="181" t="s">
        <v>35</v>
      </c>
      <c r="L99" s="40"/>
      <c r="M99" s="186" t="s">
        <v>35</v>
      </c>
      <c r="N99" s="187" t="s">
        <v>50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136</v>
      </c>
      <c r="AT99" s="190" t="s">
        <v>131</v>
      </c>
      <c r="AU99" s="190" t="s">
        <v>88</v>
      </c>
      <c r="AY99" s="18" t="s">
        <v>129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23</v>
      </c>
      <c r="BK99" s="191">
        <f>ROUND(I99*H99,2)</f>
        <v>0</v>
      </c>
      <c r="BL99" s="18" t="s">
        <v>136</v>
      </c>
      <c r="BM99" s="190" t="s">
        <v>290</v>
      </c>
    </row>
    <row r="100" spans="1:65" s="2" customFormat="1" ht="11.25">
      <c r="A100" s="35"/>
      <c r="B100" s="36"/>
      <c r="C100" s="37"/>
      <c r="D100" s="192" t="s">
        <v>138</v>
      </c>
      <c r="E100" s="37"/>
      <c r="F100" s="193" t="s">
        <v>289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88</v>
      </c>
    </row>
    <row r="101" spans="1:65" s="14" customFormat="1" ht="11.25">
      <c r="B101" s="208"/>
      <c r="C101" s="209"/>
      <c r="D101" s="192" t="s">
        <v>140</v>
      </c>
      <c r="E101" s="210" t="s">
        <v>35</v>
      </c>
      <c r="F101" s="211" t="s">
        <v>291</v>
      </c>
      <c r="G101" s="209"/>
      <c r="H101" s="210" t="s">
        <v>35</v>
      </c>
      <c r="I101" s="212"/>
      <c r="J101" s="209"/>
      <c r="K101" s="209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140</v>
      </c>
      <c r="AU101" s="217" t="s">
        <v>88</v>
      </c>
      <c r="AV101" s="14" t="s">
        <v>23</v>
      </c>
      <c r="AW101" s="14" t="s">
        <v>41</v>
      </c>
      <c r="AX101" s="14" t="s">
        <v>79</v>
      </c>
      <c r="AY101" s="217" t="s">
        <v>129</v>
      </c>
    </row>
    <row r="102" spans="1:65" s="13" customFormat="1" ht="11.25">
      <c r="B102" s="197"/>
      <c r="C102" s="198"/>
      <c r="D102" s="192" t="s">
        <v>140</v>
      </c>
      <c r="E102" s="199" t="s">
        <v>35</v>
      </c>
      <c r="F102" s="200" t="s">
        <v>337</v>
      </c>
      <c r="G102" s="198"/>
      <c r="H102" s="201">
        <v>88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140</v>
      </c>
      <c r="AU102" s="207" t="s">
        <v>88</v>
      </c>
      <c r="AV102" s="13" t="s">
        <v>88</v>
      </c>
      <c r="AW102" s="13" t="s">
        <v>41</v>
      </c>
      <c r="AX102" s="13" t="s">
        <v>23</v>
      </c>
      <c r="AY102" s="207" t="s">
        <v>129</v>
      </c>
    </row>
    <row r="103" spans="1:65" s="2" customFormat="1" ht="16.5" customHeight="1">
      <c r="A103" s="35"/>
      <c r="B103" s="36"/>
      <c r="C103" s="179" t="s">
        <v>136</v>
      </c>
      <c r="D103" s="179" t="s">
        <v>131</v>
      </c>
      <c r="E103" s="180" t="s">
        <v>293</v>
      </c>
      <c r="F103" s="181" t="s">
        <v>294</v>
      </c>
      <c r="G103" s="182" t="s">
        <v>134</v>
      </c>
      <c r="H103" s="183">
        <v>1354</v>
      </c>
      <c r="I103" s="184"/>
      <c r="J103" s="185">
        <f>ROUND(I103*H103,2)</f>
        <v>0</v>
      </c>
      <c r="K103" s="181" t="s">
        <v>35</v>
      </c>
      <c r="L103" s="40"/>
      <c r="M103" s="186" t="s">
        <v>35</v>
      </c>
      <c r="N103" s="187" t="s">
        <v>50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136</v>
      </c>
      <c r="AT103" s="190" t="s">
        <v>131</v>
      </c>
      <c r="AU103" s="190" t="s">
        <v>88</v>
      </c>
      <c r="AY103" s="18" t="s">
        <v>129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23</v>
      </c>
      <c r="BK103" s="191">
        <f>ROUND(I103*H103,2)</f>
        <v>0</v>
      </c>
      <c r="BL103" s="18" t="s">
        <v>136</v>
      </c>
      <c r="BM103" s="190" t="s">
        <v>295</v>
      </c>
    </row>
    <row r="104" spans="1:65" s="2" customFormat="1" ht="11.25">
      <c r="A104" s="35"/>
      <c r="B104" s="36"/>
      <c r="C104" s="37"/>
      <c r="D104" s="192" t="s">
        <v>138</v>
      </c>
      <c r="E104" s="37"/>
      <c r="F104" s="193" t="s">
        <v>338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138</v>
      </c>
      <c r="AU104" s="18" t="s">
        <v>88</v>
      </c>
    </row>
    <row r="105" spans="1:65" s="13" customFormat="1" ht="11.25">
      <c r="B105" s="197"/>
      <c r="C105" s="198"/>
      <c r="D105" s="192" t="s">
        <v>140</v>
      </c>
      <c r="E105" s="199" t="s">
        <v>35</v>
      </c>
      <c r="F105" s="200" t="s">
        <v>222</v>
      </c>
      <c r="G105" s="198"/>
      <c r="H105" s="201">
        <v>1258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140</v>
      </c>
      <c r="AU105" s="207" t="s">
        <v>88</v>
      </c>
      <c r="AV105" s="13" t="s">
        <v>88</v>
      </c>
      <c r="AW105" s="13" t="s">
        <v>41</v>
      </c>
      <c r="AX105" s="13" t="s">
        <v>79</v>
      </c>
      <c r="AY105" s="207" t="s">
        <v>129</v>
      </c>
    </row>
    <row r="106" spans="1:65" s="13" customFormat="1" ht="11.25">
      <c r="B106" s="197"/>
      <c r="C106" s="198"/>
      <c r="D106" s="192" t="s">
        <v>140</v>
      </c>
      <c r="E106" s="199" t="s">
        <v>35</v>
      </c>
      <c r="F106" s="200" t="s">
        <v>297</v>
      </c>
      <c r="G106" s="198"/>
      <c r="H106" s="201">
        <v>96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140</v>
      </c>
      <c r="AU106" s="207" t="s">
        <v>88</v>
      </c>
      <c r="AV106" s="13" t="s">
        <v>88</v>
      </c>
      <c r="AW106" s="13" t="s">
        <v>41</v>
      </c>
      <c r="AX106" s="13" t="s">
        <v>79</v>
      </c>
      <c r="AY106" s="207" t="s">
        <v>129</v>
      </c>
    </row>
    <row r="107" spans="1:65" s="15" customFormat="1" ht="11.25">
      <c r="B107" s="228"/>
      <c r="C107" s="229"/>
      <c r="D107" s="192" t="s">
        <v>140</v>
      </c>
      <c r="E107" s="230" t="s">
        <v>35</v>
      </c>
      <c r="F107" s="231" t="s">
        <v>195</v>
      </c>
      <c r="G107" s="229"/>
      <c r="H107" s="232">
        <v>1354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140</v>
      </c>
      <c r="AU107" s="238" t="s">
        <v>88</v>
      </c>
      <c r="AV107" s="15" t="s">
        <v>136</v>
      </c>
      <c r="AW107" s="15" t="s">
        <v>41</v>
      </c>
      <c r="AX107" s="15" t="s">
        <v>23</v>
      </c>
      <c r="AY107" s="238" t="s">
        <v>129</v>
      </c>
    </row>
    <row r="108" spans="1:65" s="2" customFormat="1" ht="16.5" customHeight="1">
      <c r="A108" s="35"/>
      <c r="B108" s="36"/>
      <c r="C108" s="179" t="s">
        <v>156</v>
      </c>
      <c r="D108" s="179" t="s">
        <v>131</v>
      </c>
      <c r="E108" s="180" t="s">
        <v>298</v>
      </c>
      <c r="F108" s="181" t="s">
        <v>299</v>
      </c>
      <c r="G108" s="182" t="s">
        <v>134</v>
      </c>
      <c r="H108" s="183">
        <v>192</v>
      </c>
      <c r="I108" s="184"/>
      <c r="J108" s="185">
        <f>ROUND(I108*H108,2)</f>
        <v>0</v>
      </c>
      <c r="K108" s="181" t="s">
        <v>135</v>
      </c>
      <c r="L108" s="40"/>
      <c r="M108" s="186" t="s">
        <v>35</v>
      </c>
      <c r="N108" s="187" t="s">
        <v>50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136</v>
      </c>
      <c r="AT108" s="190" t="s">
        <v>131</v>
      </c>
      <c r="AU108" s="190" t="s">
        <v>88</v>
      </c>
      <c r="AY108" s="18" t="s">
        <v>129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23</v>
      </c>
      <c r="BK108" s="191">
        <f>ROUND(I108*H108,2)</f>
        <v>0</v>
      </c>
      <c r="BL108" s="18" t="s">
        <v>136</v>
      </c>
      <c r="BM108" s="190" t="s">
        <v>300</v>
      </c>
    </row>
    <row r="109" spans="1:65" s="2" customFormat="1" ht="11.25">
      <c r="A109" s="35"/>
      <c r="B109" s="36"/>
      <c r="C109" s="37"/>
      <c r="D109" s="192" t="s">
        <v>138</v>
      </c>
      <c r="E109" s="37"/>
      <c r="F109" s="193" t="s">
        <v>301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88</v>
      </c>
    </row>
    <row r="110" spans="1:65" s="13" customFormat="1" ht="11.25">
      <c r="B110" s="197"/>
      <c r="C110" s="198"/>
      <c r="D110" s="192" t="s">
        <v>140</v>
      </c>
      <c r="E110" s="199" t="s">
        <v>35</v>
      </c>
      <c r="F110" s="200" t="s">
        <v>302</v>
      </c>
      <c r="G110" s="198"/>
      <c r="H110" s="201">
        <v>192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140</v>
      </c>
      <c r="AU110" s="207" t="s">
        <v>88</v>
      </c>
      <c r="AV110" s="13" t="s">
        <v>88</v>
      </c>
      <c r="AW110" s="13" t="s">
        <v>41</v>
      </c>
      <c r="AX110" s="13" t="s">
        <v>23</v>
      </c>
      <c r="AY110" s="207" t="s">
        <v>129</v>
      </c>
    </row>
    <row r="111" spans="1:65" s="2" customFormat="1" ht="21.75" customHeight="1">
      <c r="A111" s="35"/>
      <c r="B111" s="36"/>
      <c r="C111" s="179" t="s">
        <v>161</v>
      </c>
      <c r="D111" s="179" t="s">
        <v>131</v>
      </c>
      <c r="E111" s="180" t="s">
        <v>303</v>
      </c>
      <c r="F111" s="181" t="s">
        <v>304</v>
      </c>
      <c r="G111" s="182" t="s">
        <v>164</v>
      </c>
      <c r="H111" s="183">
        <v>2516</v>
      </c>
      <c r="I111" s="184"/>
      <c r="J111" s="185">
        <f>ROUND(I111*H111,2)</f>
        <v>0</v>
      </c>
      <c r="K111" s="181" t="s">
        <v>135</v>
      </c>
      <c r="L111" s="40"/>
      <c r="M111" s="186" t="s">
        <v>35</v>
      </c>
      <c r="N111" s="187" t="s">
        <v>50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136</v>
      </c>
      <c r="AT111" s="190" t="s">
        <v>131</v>
      </c>
      <c r="AU111" s="190" t="s">
        <v>88</v>
      </c>
      <c r="AY111" s="18" t="s">
        <v>129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23</v>
      </c>
      <c r="BK111" s="191">
        <f>ROUND(I111*H111,2)</f>
        <v>0</v>
      </c>
      <c r="BL111" s="18" t="s">
        <v>136</v>
      </c>
      <c r="BM111" s="190" t="s">
        <v>305</v>
      </c>
    </row>
    <row r="112" spans="1:65" s="2" customFormat="1" ht="11.25">
      <c r="A112" s="35"/>
      <c r="B112" s="36"/>
      <c r="C112" s="37"/>
      <c r="D112" s="192" t="s">
        <v>138</v>
      </c>
      <c r="E112" s="37"/>
      <c r="F112" s="193" t="s">
        <v>306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138</v>
      </c>
      <c r="AU112" s="18" t="s">
        <v>88</v>
      </c>
    </row>
    <row r="113" spans="1:65" s="13" customFormat="1" ht="11.25">
      <c r="B113" s="197"/>
      <c r="C113" s="198"/>
      <c r="D113" s="192" t="s">
        <v>140</v>
      </c>
      <c r="E113" s="199" t="s">
        <v>35</v>
      </c>
      <c r="F113" s="200" t="s">
        <v>307</v>
      </c>
      <c r="G113" s="198"/>
      <c r="H113" s="201">
        <v>2516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140</v>
      </c>
      <c r="AU113" s="207" t="s">
        <v>88</v>
      </c>
      <c r="AV113" s="13" t="s">
        <v>88</v>
      </c>
      <c r="AW113" s="13" t="s">
        <v>41</v>
      </c>
      <c r="AX113" s="13" t="s">
        <v>23</v>
      </c>
      <c r="AY113" s="207" t="s">
        <v>129</v>
      </c>
    </row>
    <row r="114" spans="1:65" s="2" customFormat="1" ht="16.5" customHeight="1">
      <c r="A114" s="35"/>
      <c r="B114" s="36"/>
      <c r="C114" s="179" t="s">
        <v>169</v>
      </c>
      <c r="D114" s="179" t="s">
        <v>131</v>
      </c>
      <c r="E114" s="180" t="s">
        <v>308</v>
      </c>
      <c r="F114" s="181" t="s">
        <v>309</v>
      </c>
      <c r="G114" s="182" t="s">
        <v>252</v>
      </c>
      <c r="H114" s="183">
        <v>341.2</v>
      </c>
      <c r="I114" s="184"/>
      <c r="J114" s="185">
        <f>ROUND(I114*H114,2)</f>
        <v>0</v>
      </c>
      <c r="K114" s="181" t="s">
        <v>135</v>
      </c>
      <c r="L114" s="40"/>
      <c r="M114" s="186" t="s">
        <v>35</v>
      </c>
      <c r="N114" s="187" t="s">
        <v>50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136</v>
      </c>
      <c r="AT114" s="190" t="s">
        <v>131</v>
      </c>
      <c r="AU114" s="190" t="s">
        <v>88</v>
      </c>
      <c r="AY114" s="18" t="s">
        <v>129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23</v>
      </c>
      <c r="BK114" s="191">
        <f>ROUND(I114*H114,2)</f>
        <v>0</v>
      </c>
      <c r="BL114" s="18" t="s">
        <v>136</v>
      </c>
      <c r="BM114" s="190" t="s">
        <v>310</v>
      </c>
    </row>
    <row r="115" spans="1:65" s="2" customFormat="1" ht="11.25">
      <c r="A115" s="35"/>
      <c r="B115" s="36"/>
      <c r="C115" s="37"/>
      <c r="D115" s="192" t="s">
        <v>138</v>
      </c>
      <c r="E115" s="37"/>
      <c r="F115" s="193" t="s">
        <v>311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88</v>
      </c>
    </row>
    <row r="116" spans="1:65" s="13" customFormat="1" ht="11.25">
      <c r="B116" s="197"/>
      <c r="C116" s="198"/>
      <c r="D116" s="192" t="s">
        <v>140</v>
      </c>
      <c r="E116" s="199" t="s">
        <v>35</v>
      </c>
      <c r="F116" s="200" t="s">
        <v>312</v>
      </c>
      <c r="G116" s="198"/>
      <c r="H116" s="201">
        <v>201.28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140</v>
      </c>
      <c r="AU116" s="207" t="s">
        <v>88</v>
      </c>
      <c r="AV116" s="13" t="s">
        <v>88</v>
      </c>
      <c r="AW116" s="13" t="s">
        <v>41</v>
      </c>
      <c r="AX116" s="13" t="s">
        <v>79</v>
      </c>
      <c r="AY116" s="207" t="s">
        <v>129</v>
      </c>
    </row>
    <row r="117" spans="1:65" s="13" customFormat="1" ht="11.25">
      <c r="B117" s="197"/>
      <c r="C117" s="198"/>
      <c r="D117" s="192" t="s">
        <v>140</v>
      </c>
      <c r="E117" s="199" t="s">
        <v>35</v>
      </c>
      <c r="F117" s="200" t="s">
        <v>313</v>
      </c>
      <c r="G117" s="198"/>
      <c r="H117" s="201">
        <v>139.91999999999999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140</v>
      </c>
      <c r="AU117" s="207" t="s">
        <v>88</v>
      </c>
      <c r="AV117" s="13" t="s">
        <v>88</v>
      </c>
      <c r="AW117" s="13" t="s">
        <v>41</v>
      </c>
      <c r="AX117" s="13" t="s">
        <v>79</v>
      </c>
      <c r="AY117" s="207" t="s">
        <v>129</v>
      </c>
    </row>
    <row r="118" spans="1:65" s="15" customFormat="1" ht="11.25">
      <c r="B118" s="228"/>
      <c r="C118" s="229"/>
      <c r="D118" s="192" t="s">
        <v>140</v>
      </c>
      <c r="E118" s="230" t="s">
        <v>35</v>
      </c>
      <c r="F118" s="231" t="s">
        <v>314</v>
      </c>
      <c r="G118" s="229"/>
      <c r="H118" s="232">
        <v>341.2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140</v>
      </c>
      <c r="AU118" s="238" t="s">
        <v>88</v>
      </c>
      <c r="AV118" s="15" t="s">
        <v>136</v>
      </c>
      <c r="AW118" s="15" t="s">
        <v>41</v>
      </c>
      <c r="AX118" s="15" t="s">
        <v>23</v>
      </c>
      <c r="AY118" s="238" t="s">
        <v>129</v>
      </c>
    </row>
    <row r="119" spans="1:65" s="2" customFormat="1" ht="16.5" customHeight="1">
      <c r="A119" s="35"/>
      <c r="B119" s="36"/>
      <c r="C119" s="179" t="s">
        <v>174</v>
      </c>
      <c r="D119" s="179" t="s">
        <v>131</v>
      </c>
      <c r="E119" s="180" t="s">
        <v>315</v>
      </c>
      <c r="F119" s="181" t="s">
        <v>316</v>
      </c>
      <c r="G119" s="182" t="s">
        <v>252</v>
      </c>
      <c r="H119" s="183">
        <v>341.2</v>
      </c>
      <c r="I119" s="184"/>
      <c r="J119" s="185">
        <f>ROUND(I119*H119,2)</f>
        <v>0</v>
      </c>
      <c r="K119" s="181" t="s">
        <v>135</v>
      </c>
      <c r="L119" s="40"/>
      <c r="M119" s="186" t="s">
        <v>35</v>
      </c>
      <c r="N119" s="187" t="s">
        <v>50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136</v>
      </c>
      <c r="AT119" s="190" t="s">
        <v>131</v>
      </c>
      <c r="AU119" s="190" t="s">
        <v>88</v>
      </c>
      <c r="AY119" s="18" t="s">
        <v>129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23</v>
      </c>
      <c r="BK119" s="191">
        <f>ROUND(I119*H119,2)</f>
        <v>0</v>
      </c>
      <c r="BL119" s="18" t="s">
        <v>136</v>
      </c>
      <c r="BM119" s="190" t="s">
        <v>317</v>
      </c>
    </row>
    <row r="120" spans="1:65" s="2" customFormat="1" ht="11.25">
      <c r="A120" s="35"/>
      <c r="B120" s="36"/>
      <c r="C120" s="37"/>
      <c r="D120" s="192" t="s">
        <v>138</v>
      </c>
      <c r="E120" s="37"/>
      <c r="F120" s="193" t="s">
        <v>318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138</v>
      </c>
      <c r="AU120" s="18" t="s">
        <v>88</v>
      </c>
    </row>
    <row r="121" spans="1:65" s="2" customFormat="1" ht="16.5" customHeight="1">
      <c r="A121" s="35"/>
      <c r="B121" s="36"/>
      <c r="C121" s="179" t="s">
        <v>183</v>
      </c>
      <c r="D121" s="179" t="s">
        <v>131</v>
      </c>
      <c r="E121" s="180" t="s">
        <v>319</v>
      </c>
      <c r="F121" s="181" t="s">
        <v>320</v>
      </c>
      <c r="G121" s="182" t="s">
        <v>164</v>
      </c>
      <c r="H121" s="183">
        <v>3068</v>
      </c>
      <c r="I121" s="184"/>
      <c r="J121" s="185">
        <f>ROUND(I121*H121,2)</f>
        <v>0</v>
      </c>
      <c r="K121" s="181" t="s">
        <v>35</v>
      </c>
      <c r="L121" s="40"/>
      <c r="M121" s="186" t="s">
        <v>35</v>
      </c>
      <c r="N121" s="187" t="s">
        <v>50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136</v>
      </c>
      <c r="AT121" s="190" t="s">
        <v>131</v>
      </c>
      <c r="AU121" s="190" t="s">
        <v>88</v>
      </c>
      <c r="AY121" s="18" t="s">
        <v>129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23</v>
      </c>
      <c r="BK121" s="191">
        <f>ROUND(I121*H121,2)</f>
        <v>0</v>
      </c>
      <c r="BL121" s="18" t="s">
        <v>136</v>
      </c>
      <c r="BM121" s="190" t="s">
        <v>321</v>
      </c>
    </row>
    <row r="122" spans="1:65" s="2" customFormat="1" ht="11.25">
      <c r="A122" s="35"/>
      <c r="B122" s="36"/>
      <c r="C122" s="37"/>
      <c r="D122" s="192" t="s">
        <v>138</v>
      </c>
      <c r="E122" s="37"/>
      <c r="F122" s="193" t="s">
        <v>245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88</v>
      </c>
    </row>
    <row r="123" spans="1:65" s="13" customFormat="1" ht="11.25">
      <c r="B123" s="197"/>
      <c r="C123" s="198"/>
      <c r="D123" s="192" t="s">
        <v>140</v>
      </c>
      <c r="E123" s="199" t="s">
        <v>35</v>
      </c>
      <c r="F123" s="200" t="s">
        <v>339</v>
      </c>
      <c r="G123" s="198"/>
      <c r="H123" s="201">
        <v>1258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140</v>
      </c>
      <c r="AU123" s="207" t="s">
        <v>88</v>
      </c>
      <c r="AV123" s="13" t="s">
        <v>88</v>
      </c>
      <c r="AW123" s="13" t="s">
        <v>41</v>
      </c>
      <c r="AX123" s="13" t="s">
        <v>79</v>
      </c>
      <c r="AY123" s="207" t="s">
        <v>129</v>
      </c>
    </row>
    <row r="124" spans="1:65" s="13" customFormat="1" ht="11.25">
      <c r="B124" s="197"/>
      <c r="C124" s="198"/>
      <c r="D124" s="192" t="s">
        <v>140</v>
      </c>
      <c r="E124" s="199" t="s">
        <v>35</v>
      </c>
      <c r="F124" s="200" t="s">
        <v>323</v>
      </c>
      <c r="G124" s="198"/>
      <c r="H124" s="201">
        <v>1810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140</v>
      </c>
      <c r="AU124" s="207" t="s">
        <v>88</v>
      </c>
      <c r="AV124" s="13" t="s">
        <v>88</v>
      </c>
      <c r="AW124" s="13" t="s">
        <v>41</v>
      </c>
      <c r="AX124" s="13" t="s">
        <v>79</v>
      </c>
      <c r="AY124" s="207" t="s">
        <v>129</v>
      </c>
    </row>
    <row r="125" spans="1:65" s="15" customFormat="1" ht="11.25">
      <c r="B125" s="228"/>
      <c r="C125" s="229"/>
      <c r="D125" s="192" t="s">
        <v>140</v>
      </c>
      <c r="E125" s="230" t="s">
        <v>35</v>
      </c>
      <c r="F125" s="231" t="s">
        <v>195</v>
      </c>
      <c r="G125" s="229"/>
      <c r="H125" s="232">
        <v>3068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140</v>
      </c>
      <c r="AU125" s="238" t="s">
        <v>88</v>
      </c>
      <c r="AV125" s="15" t="s">
        <v>136</v>
      </c>
      <c r="AW125" s="15" t="s">
        <v>41</v>
      </c>
      <c r="AX125" s="15" t="s">
        <v>23</v>
      </c>
      <c r="AY125" s="238" t="s">
        <v>129</v>
      </c>
    </row>
    <row r="126" spans="1:65" s="2" customFormat="1" ht="16.5" customHeight="1">
      <c r="A126" s="35"/>
      <c r="B126" s="36"/>
      <c r="C126" s="218" t="s">
        <v>28</v>
      </c>
      <c r="D126" s="218" t="s">
        <v>170</v>
      </c>
      <c r="E126" s="219" t="s">
        <v>250</v>
      </c>
      <c r="F126" s="220" t="s">
        <v>251</v>
      </c>
      <c r="G126" s="221" t="s">
        <v>252</v>
      </c>
      <c r="H126" s="222">
        <v>306.8</v>
      </c>
      <c r="I126" s="223"/>
      <c r="J126" s="224">
        <f>ROUND(I126*H126,2)</f>
        <v>0</v>
      </c>
      <c r="K126" s="220" t="s">
        <v>35</v>
      </c>
      <c r="L126" s="225"/>
      <c r="M126" s="226" t="s">
        <v>35</v>
      </c>
      <c r="N126" s="227" t="s">
        <v>50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174</v>
      </c>
      <c r="AT126" s="190" t="s">
        <v>170</v>
      </c>
      <c r="AU126" s="190" t="s">
        <v>88</v>
      </c>
      <c r="AY126" s="18" t="s">
        <v>129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23</v>
      </c>
      <c r="BK126" s="191">
        <f>ROUND(I126*H126,2)</f>
        <v>0</v>
      </c>
      <c r="BL126" s="18" t="s">
        <v>136</v>
      </c>
      <c r="BM126" s="190" t="s">
        <v>324</v>
      </c>
    </row>
    <row r="127" spans="1:65" s="2" customFormat="1" ht="11.25">
      <c r="A127" s="35"/>
      <c r="B127" s="36"/>
      <c r="C127" s="37"/>
      <c r="D127" s="192" t="s">
        <v>138</v>
      </c>
      <c r="E127" s="37"/>
      <c r="F127" s="193" t="s">
        <v>251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88</v>
      </c>
    </row>
    <row r="128" spans="1:65" s="13" customFormat="1" ht="11.25">
      <c r="B128" s="197"/>
      <c r="C128" s="198"/>
      <c r="D128" s="192" t="s">
        <v>140</v>
      </c>
      <c r="E128" s="199" t="s">
        <v>35</v>
      </c>
      <c r="F128" s="200" t="s">
        <v>325</v>
      </c>
      <c r="G128" s="198"/>
      <c r="H128" s="201">
        <v>306.8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140</v>
      </c>
      <c r="AU128" s="207" t="s">
        <v>88</v>
      </c>
      <c r="AV128" s="13" t="s">
        <v>88</v>
      </c>
      <c r="AW128" s="13" t="s">
        <v>41</v>
      </c>
      <c r="AX128" s="13" t="s">
        <v>23</v>
      </c>
      <c r="AY128" s="207" t="s">
        <v>129</v>
      </c>
    </row>
    <row r="129" spans="1:65" s="12" customFormat="1" ht="22.9" customHeight="1">
      <c r="B129" s="163"/>
      <c r="C129" s="164"/>
      <c r="D129" s="165" t="s">
        <v>78</v>
      </c>
      <c r="E129" s="177" t="s">
        <v>97</v>
      </c>
      <c r="F129" s="177" t="s">
        <v>255</v>
      </c>
      <c r="G129" s="164"/>
      <c r="H129" s="164"/>
      <c r="I129" s="167"/>
      <c r="J129" s="178">
        <f>BK129</f>
        <v>0</v>
      </c>
      <c r="K129" s="164"/>
      <c r="L129" s="169"/>
      <c r="M129" s="170"/>
      <c r="N129" s="171"/>
      <c r="O129" s="171"/>
      <c r="P129" s="172">
        <f>SUM(P130:P131)</f>
        <v>0</v>
      </c>
      <c r="Q129" s="171"/>
      <c r="R129" s="172">
        <f>SUM(R130:R131)</f>
        <v>0</v>
      </c>
      <c r="S129" s="171"/>
      <c r="T129" s="173">
        <f>SUM(T130:T131)</f>
        <v>0</v>
      </c>
      <c r="AR129" s="174" t="s">
        <v>23</v>
      </c>
      <c r="AT129" s="175" t="s">
        <v>78</v>
      </c>
      <c r="AU129" s="175" t="s">
        <v>23</v>
      </c>
      <c r="AY129" s="174" t="s">
        <v>129</v>
      </c>
      <c r="BK129" s="176">
        <f>SUM(BK130:BK131)</f>
        <v>0</v>
      </c>
    </row>
    <row r="130" spans="1:65" s="2" customFormat="1" ht="16.5" customHeight="1">
      <c r="A130" s="35"/>
      <c r="B130" s="36"/>
      <c r="C130" s="179" t="s">
        <v>200</v>
      </c>
      <c r="D130" s="179" t="s">
        <v>131</v>
      </c>
      <c r="E130" s="180" t="s">
        <v>326</v>
      </c>
      <c r="F130" s="181" t="s">
        <v>327</v>
      </c>
      <c r="G130" s="182" t="s">
        <v>259</v>
      </c>
      <c r="H130" s="183">
        <v>1810</v>
      </c>
      <c r="I130" s="184"/>
      <c r="J130" s="185">
        <f>ROUND(I130*H130,2)</f>
        <v>0</v>
      </c>
      <c r="K130" s="181" t="s">
        <v>35</v>
      </c>
      <c r="L130" s="40"/>
      <c r="M130" s="186" t="s">
        <v>35</v>
      </c>
      <c r="N130" s="187" t="s">
        <v>50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136</v>
      </c>
      <c r="AT130" s="190" t="s">
        <v>131</v>
      </c>
      <c r="AU130" s="190" t="s">
        <v>88</v>
      </c>
      <c r="AY130" s="18" t="s">
        <v>129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23</v>
      </c>
      <c r="BK130" s="191">
        <f>ROUND(I130*H130,2)</f>
        <v>0</v>
      </c>
      <c r="BL130" s="18" t="s">
        <v>136</v>
      </c>
      <c r="BM130" s="190" t="s">
        <v>328</v>
      </c>
    </row>
    <row r="131" spans="1:65" s="2" customFormat="1" ht="11.25">
      <c r="A131" s="35"/>
      <c r="B131" s="36"/>
      <c r="C131" s="37"/>
      <c r="D131" s="192" t="s">
        <v>138</v>
      </c>
      <c r="E131" s="37"/>
      <c r="F131" s="193" t="s">
        <v>327</v>
      </c>
      <c r="G131" s="37"/>
      <c r="H131" s="37"/>
      <c r="I131" s="194"/>
      <c r="J131" s="37"/>
      <c r="K131" s="37"/>
      <c r="L131" s="40"/>
      <c r="M131" s="239"/>
      <c r="N131" s="240"/>
      <c r="O131" s="241"/>
      <c r="P131" s="241"/>
      <c r="Q131" s="241"/>
      <c r="R131" s="241"/>
      <c r="S131" s="241"/>
      <c r="T131" s="24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138</v>
      </c>
      <c r="AU131" s="18" t="s">
        <v>88</v>
      </c>
    </row>
    <row r="132" spans="1:65" s="2" customFormat="1" ht="6.95" customHeight="1">
      <c r="A132" s="35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0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algorithmName="SHA-512" hashValue="T7W6KGbMoZxfczO7EtVo0nfy5ocj7PhX4QwAbrBtyFTTPgilUHKvc4WczZbaFdaZMkPCDBos2XuaWWsoW26W7A==" saltValue="uLGBE7dp/sdWzc75GmfiVUw3JkbGwEfg5wQ+iIuLQRmAylZ7eIxbmkTamIXv/lfrrGTHDKcdINgJ3H4/ixm+6Q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.19685039370078741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LOKÁLNÍ BIOKORIDOR IIBK3 DVORY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104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3" t="s">
        <v>340</v>
      </c>
      <c r="F9" s="374"/>
      <c r="G9" s="374"/>
      <c r="H9" s="374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04" t="s">
        <v>20</v>
      </c>
      <c r="G11" s="35"/>
      <c r="H11" s="35"/>
      <c r="I11" s="113" t="s">
        <v>21</v>
      </c>
      <c r="J11" s="104" t="s">
        <v>35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24</v>
      </c>
      <c r="E12" s="35"/>
      <c r="F12" s="104" t="s">
        <v>25</v>
      </c>
      <c r="G12" s="35"/>
      <c r="H12" s="35"/>
      <c r="I12" s="113" t="s">
        <v>26</v>
      </c>
      <c r="J12" s="115" t="str">
        <f>'Rekapitulace stavby'!AN8</f>
        <v>22. 2. 2021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34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35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42</v>
      </c>
      <c r="E23" s="35"/>
      <c r="F23" s="35"/>
      <c r="G23" s="35"/>
      <c r="H23" s="35"/>
      <c r="I23" s="113" t="s">
        <v>31</v>
      </c>
      <c r="J23" s="104" t="s">
        <v>39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3" t="s">
        <v>34</v>
      </c>
      <c r="J24" s="104" t="s">
        <v>35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35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45</v>
      </c>
      <c r="E30" s="35"/>
      <c r="F30" s="35"/>
      <c r="G30" s="35"/>
      <c r="H30" s="35"/>
      <c r="I30" s="35"/>
      <c r="J30" s="121">
        <f>ROUND(J82,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47</v>
      </c>
      <c r="G32" s="35"/>
      <c r="H32" s="35"/>
      <c r="I32" s="122" t="s">
        <v>46</v>
      </c>
      <c r="J32" s="122" t="s">
        <v>48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49</v>
      </c>
      <c r="E33" s="113" t="s">
        <v>50</v>
      </c>
      <c r="F33" s="124">
        <f>ROUND((SUM(BE82:BE95)),  2)</f>
        <v>0</v>
      </c>
      <c r="G33" s="35"/>
      <c r="H33" s="35"/>
      <c r="I33" s="125">
        <v>0.21</v>
      </c>
      <c r="J33" s="124">
        <f>ROUND(((SUM(BE82:BE95))*I33),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51</v>
      </c>
      <c r="F34" s="124">
        <f>ROUND((SUM(BF82:BF95)),  2)</f>
        <v>0</v>
      </c>
      <c r="G34" s="35"/>
      <c r="H34" s="35"/>
      <c r="I34" s="125">
        <v>0.15</v>
      </c>
      <c r="J34" s="124">
        <f>ROUND(((SUM(BF82:BF95))*I34),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52</v>
      </c>
      <c r="F35" s="124">
        <f>ROUND((SUM(BG82:BG95)),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53</v>
      </c>
      <c r="F36" s="124">
        <f>ROUND((SUM(BH82:BH95)),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54</v>
      </c>
      <c r="F37" s="124">
        <f>ROUND((SUM(BI82:BI95)),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55</v>
      </c>
      <c r="E39" s="128"/>
      <c r="F39" s="128"/>
      <c r="G39" s="129" t="s">
        <v>56</v>
      </c>
      <c r="H39" s="130" t="s">
        <v>57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106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LOKÁLNÍ BIOKORIDOR IIBK3 DVORY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00 - Vedlejší rozpočtové náklady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24</v>
      </c>
      <c r="D52" s="37"/>
      <c r="E52" s="37"/>
      <c r="F52" s="28" t="str">
        <f>F12</f>
        <v>Dvory u Nymburka</v>
      </c>
      <c r="G52" s="37"/>
      <c r="H52" s="37"/>
      <c r="I52" s="30" t="s">
        <v>26</v>
      </c>
      <c r="J52" s="60" t="str">
        <f>IF(J12="","",J12)</f>
        <v>22. 2. 2021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30</v>
      </c>
      <c r="D54" s="37"/>
      <c r="E54" s="37"/>
      <c r="F54" s="28" t="str">
        <f>E15</f>
        <v>Státní pozemkový úřad, KPÚ pro Středočeský kraj</v>
      </c>
      <c r="G54" s="37"/>
      <c r="H54" s="37"/>
      <c r="I54" s="30" t="s">
        <v>38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36</v>
      </c>
      <c r="D55" s="37"/>
      <c r="E55" s="37"/>
      <c r="F55" s="28" t="str">
        <f>IF(E18="","",E18)</f>
        <v>Vyplň údaj</v>
      </c>
      <c r="G55" s="37"/>
      <c r="H55" s="37"/>
      <c r="I55" s="30" t="s">
        <v>42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107</v>
      </c>
      <c r="D57" s="138"/>
      <c r="E57" s="138"/>
      <c r="F57" s="138"/>
      <c r="G57" s="138"/>
      <c r="H57" s="138"/>
      <c r="I57" s="138"/>
      <c r="J57" s="139" t="s">
        <v>108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77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109</v>
      </c>
    </row>
    <row r="60" spans="1:47" s="9" customFormat="1" ht="24.95" customHeight="1">
      <c r="B60" s="141"/>
      <c r="C60" s="142"/>
      <c r="D60" s="143" t="s">
        <v>341</v>
      </c>
      <c r="E60" s="144"/>
      <c r="F60" s="144"/>
      <c r="G60" s="144"/>
      <c r="H60" s="144"/>
      <c r="I60" s="144"/>
      <c r="J60" s="145">
        <f>J83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342</v>
      </c>
      <c r="E61" s="149"/>
      <c r="F61" s="149"/>
      <c r="G61" s="149"/>
      <c r="H61" s="149"/>
      <c r="I61" s="149"/>
      <c r="J61" s="150">
        <f>J84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343</v>
      </c>
      <c r="E62" s="149"/>
      <c r="F62" s="149"/>
      <c r="G62" s="149"/>
      <c r="H62" s="149"/>
      <c r="I62" s="149"/>
      <c r="J62" s="150">
        <f>J90</f>
        <v>0</v>
      </c>
      <c r="K62" s="98"/>
      <c r="L62" s="151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114</v>
      </c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8" t="str">
        <f>E7</f>
        <v>LOKÁLNÍ BIOKORIDOR IIBK3 DVORY</v>
      </c>
      <c r="F72" s="379"/>
      <c r="G72" s="379"/>
      <c r="H72" s="379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104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00 - Vedlejší rozpočtové náklady</v>
      </c>
      <c r="F74" s="380"/>
      <c r="G74" s="380"/>
      <c r="H74" s="380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24</v>
      </c>
      <c r="D76" s="37"/>
      <c r="E76" s="37"/>
      <c r="F76" s="28" t="str">
        <f>F12</f>
        <v>Dvory u Nymburka</v>
      </c>
      <c r="G76" s="37"/>
      <c r="H76" s="37"/>
      <c r="I76" s="30" t="s">
        <v>26</v>
      </c>
      <c r="J76" s="60" t="str">
        <f>IF(J12="","",J12)</f>
        <v>22. 2. 2021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30</v>
      </c>
      <c r="D78" s="37"/>
      <c r="E78" s="37"/>
      <c r="F78" s="28" t="str">
        <f>E15</f>
        <v>Státní pozemkový úřad, KPÚ pro Středočeský kraj</v>
      </c>
      <c r="G78" s="37"/>
      <c r="H78" s="37"/>
      <c r="I78" s="30" t="s">
        <v>38</v>
      </c>
      <c r="J78" s="33" t="str">
        <f>E21</f>
        <v>ATELIER FONTES s.r.o.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36</v>
      </c>
      <c r="D79" s="37"/>
      <c r="E79" s="37"/>
      <c r="F79" s="28" t="str">
        <f>IF(E18="","",E18)</f>
        <v>Vyplň údaj</v>
      </c>
      <c r="G79" s="37"/>
      <c r="H79" s="37"/>
      <c r="I79" s="30" t="s">
        <v>42</v>
      </c>
      <c r="J79" s="33" t="str">
        <f>E24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2"/>
      <c r="B81" s="153"/>
      <c r="C81" s="154" t="s">
        <v>115</v>
      </c>
      <c r="D81" s="155" t="s">
        <v>64</v>
      </c>
      <c r="E81" s="155" t="s">
        <v>60</v>
      </c>
      <c r="F81" s="155" t="s">
        <v>61</v>
      </c>
      <c r="G81" s="155" t="s">
        <v>116</v>
      </c>
      <c r="H81" s="155" t="s">
        <v>117</v>
      </c>
      <c r="I81" s="155" t="s">
        <v>118</v>
      </c>
      <c r="J81" s="155" t="s">
        <v>108</v>
      </c>
      <c r="K81" s="156" t="s">
        <v>119</v>
      </c>
      <c r="L81" s="157"/>
      <c r="M81" s="69" t="s">
        <v>35</v>
      </c>
      <c r="N81" s="70" t="s">
        <v>49</v>
      </c>
      <c r="O81" s="70" t="s">
        <v>120</v>
      </c>
      <c r="P81" s="70" t="s">
        <v>121</v>
      </c>
      <c r="Q81" s="70" t="s">
        <v>122</v>
      </c>
      <c r="R81" s="70" t="s">
        <v>123</v>
      </c>
      <c r="S81" s="70" t="s">
        <v>124</v>
      </c>
      <c r="T81" s="71" t="s">
        <v>125</v>
      </c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</row>
    <row r="82" spans="1:65" s="2" customFormat="1" ht="22.9" customHeight="1">
      <c r="A82" s="35"/>
      <c r="B82" s="36"/>
      <c r="C82" s="76" t="s">
        <v>126</v>
      </c>
      <c r="D82" s="37"/>
      <c r="E82" s="37"/>
      <c r="F82" s="37"/>
      <c r="G82" s="37"/>
      <c r="H82" s="37"/>
      <c r="I82" s="37"/>
      <c r="J82" s="158">
        <f>BK82</f>
        <v>0</v>
      </c>
      <c r="K82" s="37"/>
      <c r="L82" s="40"/>
      <c r="M82" s="72"/>
      <c r="N82" s="159"/>
      <c r="O82" s="73"/>
      <c r="P82" s="160">
        <f>P83</f>
        <v>0</v>
      </c>
      <c r="Q82" s="73"/>
      <c r="R82" s="160">
        <f>R83</f>
        <v>0</v>
      </c>
      <c r="S82" s="73"/>
      <c r="T82" s="161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78</v>
      </c>
      <c r="AU82" s="18" t="s">
        <v>109</v>
      </c>
      <c r="BK82" s="162">
        <f>BK83</f>
        <v>0</v>
      </c>
    </row>
    <row r="83" spans="1:65" s="12" customFormat="1" ht="25.9" customHeight="1">
      <c r="B83" s="163"/>
      <c r="C83" s="164"/>
      <c r="D83" s="165" t="s">
        <v>78</v>
      </c>
      <c r="E83" s="166" t="s">
        <v>344</v>
      </c>
      <c r="F83" s="166" t="s">
        <v>101</v>
      </c>
      <c r="G83" s="164"/>
      <c r="H83" s="164"/>
      <c r="I83" s="167"/>
      <c r="J83" s="168">
        <f>BK83</f>
        <v>0</v>
      </c>
      <c r="K83" s="164"/>
      <c r="L83" s="169"/>
      <c r="M83" s="170"/>
      <c r="N83" s="171"/>
      <c r="O83" s="171"/>
      <c r="P83" s="172">
        <f>P84+P90</f>
        <v>0</v>
      </c>
      <c r="Q83" s="171"/>
      <c r="R83" s="172">
        <f>R84+R90</f>
        <v>0</v>
      </c>
      <c r="S83" s="171"/>
      <c r="T83" s="173">
        <f>T84+T90</f>
        <v>0</v>
      </c>
      <c r="AR83" s="174" t="s">
        <v>156</v>
      </c>
      <c r="AT83" s="175" t="s">
        <v>78</v>
      </c>
      <c r="AU83" s="175" t="s">
        <v>79</v>
      </c>
      <c r="AY83" s="174" t="s">
        <v>129</v>
      </c>
      <c r="BK83" s="176">
        <f>BK84+BK90</f>
        <v>0</v>
      </c>
    </row>
    <row r="84" spans="1:65" s="12" customFormat="1" ht="22.9" customHeight="1">
      <c r="B84" s="163"/>
      <c r="C84" s="164"/>
      <c r="D84" s="165" t="s">
        <v>78</v>
      </c>
      <c r="E84" s="177" t="s">
        <v>345</v>
      </c>
      <c r="F84" s="177" t="s">
        <v>346</v>
      </c>
      <c r="G84" s="164"/>
      <c r="H84" s="164"/>
      <c r="I84" s="167"/>
      <c r="J84" s="178">
        <f>BK84</f>
        <v>0</v>
      </c>
      <c r="K84" s="164"/>
      <c r="L84" s="169"/>
      <c r="M84" s="170"/>
      <c r="N84" s="171"/>
      <c r="O84" s="171"/>
      <c r="P84" s="172">
        <f>SUM(P85:P89)</f>
        <v>0</v>
      </c>
      <c r="Q84" s="171"/>
      <c r="R84" s="172">
        <f>SUM(R85:R89)</f>
        <v>0</v>
      </c>
      <c r="S84" s="171"/>
      <c r="T84" s="173">
        <f>SUM(T85:T89)</f>
        <v>0</v>
      </c>
      <c r="AR84" s="174" t="s">
        <v>156</v>
      </c>
      <c r="AT84" s="175" t="s">
        <v>78</v>
      </c>
      <c r="AU84" s="175" t="s">
        <v>23</v>
      </c>
      <c r="AY84" s="174" t="s">
        <v>129</v>
      </c>
      <c r="BK84" s="176">
        <f>SUM(BK85:BK89)</f>
        <v>0</v>
      </c>
    </row>
    <row r="85" spans="1:65" s="2" customFormat="1" ht="16.5" customHeight="1">
      <c r="A85" s="35"/>
      <c r="B85" s="36"/>
      <c r="C85" s="179" t="s">
        <v>23</v>
      </c>
      <c r="D85" s="179" t="s">
        <v>131</v>
      </c>
      <c r="E85" s="180" t="s">
        <v>347</v>
      </c>
      <c r="F85" s="181" t="s">
        <v>348</v>
      </c>
      <c r="G85" s="182" t="s">
        <v>134</v>
      </c>
      <c r="H85" s="183">
        <v>47</v>
      </c>
      <c r="I85" s="184"/>
      <c r="J85" s="185">
        <f>ROUND(I85*H85,2)</f>
        <v>0</v>
      </c>
      <c r="K85" s="181" t="s">
        <v>135</v>
      </c>
      <c r="L85" s="40"/>
      <c r="M85" s="186" t="s">
        <v>35</v>
      </c>
      <c r="N85" s="187" t="s">
        <v>50</v>
      </c>
      <c r="O85" s="65"/>
      <c r="P85" s="188">
        <f>O85*H85</f>
        <v>0</v>
      </c>
      <c r="Q85" s="188">
        <v>0</v>
      </c>
      <c r="R85" s="188">
        <f>Q85*H85</f>
        <v>0</v>
      </c>
      <c r="S85" s="188">
        <v>0</v>
      </c>
      <c r="T85" s="18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0" t="s">
        <v>349</v>
      </c>
      <c r="AT85" s="190" t="s">
        <v>131</v>
      </c>
      <c r="AU85" s="190" t="s">
        <v>88</v>
      </c>
      <c r="AY85" s="18" t="s">
        <v>129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8" t="s">
        <v>23</v>
      </c>
      <c r="BK85" s="191">
        <f>ROUND(I85*H85,2)</f>
        <v>0</v>
      </c>
      <c r="BL85" s="18" t="s">
        <v>349</v>
      </c>
      <c r="BM85" s="190" t="s">
        <v>350</v>
      </c>
    </row>
    <row r="86" spans="1:65" s="2" customFormat="1" ht="11.25">
      <c r="A86" s="35"/>
      <c r="B86" s="36"/>
      <c r="C86" s="37"/>
      <c r="D86" s="192" t="s">
        <v>138</v>
      </c>
      <c r="E86" s="37"/>
      <c r="F86" s="193" t="s">
        <v>348</v>
      </c>
      <c r="G86" s="37"/>
      <c r="H86" s="37"/>
      <c r="I86" s="194"/>
      <c r="J86" s="37"/>
      <c r="K86" s="37"/>
      <c r="L86" s="40"/>
      <c r="M86" s="195"/>
      <c r="N86" s="196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138</v>
      </c>
      <c r="AU86" s="18" t="s">
        <v>88</v>
      </c>
    </row>
    <row r="87" spans="1:65" s="13" customFormat="1" ht="11.25">
      <c r="B87" s="197"/>
      <c r="C87" s="198"/>
      <c r="D87" s="192" t="s">
        <v>140</v>
      </c>
      <c r="E87" s="199" t="s">
        <v>35</v>
      </c>
      <c r="F87" s="200" t="s">
        <v>351</v>
      </c>
      <c r="G87" s="198"/>
      <c r="H87" s="201">
        <v>37</v>
      </c>
      <c r="I87" s="202"/>
      <c r="J87" s="198"/>
      <c r="K87" s="198"/>
      <c r="L87" s="203"/>
      <c r="M87" s="204"/>
      <c r="N87" s="205"/>
      <c r="O87" s="205"/>
      <c r="P87" s="205"/>
      <c r="Q87" s="205"/>
      <c r="R87" s="205"/>
      <c r="S87" s="205"/>
      <c r="T87" s="206"/>
      <c r="AT87" s="207" t="s">
        <v>140</v>
      </c>
      <c r="AU87" s="207" t="s">
        <v>88</v>
      </c>
      <c r="AV87" s="13" t="s">
        <v>88</v>
      </c>
      <c r="AW87" s="13" t="s">
        <v>41</v>
      </c>
      <c r="AX87" s="13" t="s">
        <v>79</v>
      </c>
      <c r="AY87" s="207" t="s">
        <v>129</v>
      </c>
    </row>
    <row r="88" spans="1:65" s="13" customFormat="1" ht="11.25">
      <c r="B88" s="197"/>
      <c r="C88" s="198"/>
      <c r="D88" s="192" t="s">
        <v>140</v>
      </c>
      <c r="E88" s="199" t="s">
        <v>35</v>
      </c>
      <c r="F88" s="200" t="s">
        <v>352</v>
      </c>
      <c r="G88" s="198"/>
      <c r="H88" s="201">
        <v>10</v>
      </c>
      <c r="I88" s="202"/>
      <c r="J88" s="198"/>
      <c r="K88" s="198"/>
      <c r="L88" s="203"/>
      <c r="M88" s="204"/>
      <c r="N88" s="205"/>
      <c r="O88" s="205"/>
      <c r="P88" s="205"/>
      <c r="Q88" s="205"/>
      <c r="R88" s="205"/>
      <c r="S88" s="205"/>
      <c r="T88" s="206"/>
      <c r="AT88" s="207" t="s">
        <v>140</v>
      </c>
      <c r="AU88" s="207" t="s">
        <v>88</v>
      </c>
      <c r="AV88" s="13" t="s">
        <v>88</v>
      </c>
      <c r="AW88" s="13" t="s">
        <v>41</v>
      </c>
      <c r="AX88" s="13" t="s">
        <v>79</v>
      </c>
      <c r="AY88" s="207" t="s">
        <v>129</v>
      </c>
    </row>
    <row r="89" spans="1:65" s="15" customFormat="1" ht="11.25">
      <c r="B89" s="228"/>
      <c r="C89" s="229"/>
      <c r="D89" s="192" t="s">
        <v>140</v>
      </c>
      <c r="E89" s="230" t="s">
        <v>35</v>
      </c>
      <c r="F89" s="231" t="s">
        <v>195</v>
      </c>
      <c r="G89" s="229"/>
      <c r="H89" s="232">
        <v>47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AT89" s="238" t="s">
        <v>140</v>
      </c>
      <c r="AU89" s="238" t="s">
        <v>88</v>
      </c>
      <c r="AV89" s="15" t="s">
        <v>136</v>
      </c>
      <c r="AW89" s="15" t="s">
        <v>41</v>
      </c>
      <c r="AX89" s="15" t="s">
        <v>23</v>
      </c>
      <c r="AY89" s="238" t="s">
        <v>129</v>
      </c>
    </row>
    <row r="90" spans="1:65" s="12" customFormat="1" ht="22.9" customHeight="1">
      <c r="B90" s="163"/>
      <c r="C90" s="164"/>
      <c r="D90" s="165" t="s">
        <v>78</v>
      </c>
      <c r="E90" s="177" t="s">
        <v>353</v>
      </c>
      <c r="F90" s="177" t="s">
        <v>354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SUM(P91:P95)</f>
        <v>0</v>
      </c>
      <c r="Q90" s="171"/>
      <c r="R90" s="172">
        <f>SUM(R91:R95)</f>
        <v>0</v>
      </c>
      <c r="S90" s="171"/>
      <c r="T90" s="173">
        <f>SUM(T91:T95)</f>
        <v>0</v>
      </c>
      <c r="AR90" s="174" t="s">
        <v>156</v>
      </c>
      <c r="AT90" s="175" t="s">
        <v>78</v>
      </c>
      <c r="AU90" s="175" t="s">
        <v>23</v>
      </c>
      <c r="AY90" s="174" t="s">
        <v>129</v>
      </c>
      <c r="BK90" s="176">
        <f>SUM(BK91:BK95)</f>
        <v>0</v>
      </c>
    </row>
    <row r="91" spans="1:65" s="2" customFormat="1" ht="16.5" customHeight="1">
      <c r="A91" s="35"/>
      <c r="B91" s="36"/>
      <c r="C91" s="179" t="s">
        <v>88</v>
      </c>
      <c r="D91" s="179" t="s">
        <v>131</v>
      </c>
      <c r="E91" s="180" t="s">
        <v>355</v>
      </c>
      <c r="F91" s="181" t="s">
        <v>356</v>
      </c>
      <c r="G91" s="182" t="s">
        <v>134</v>
      </c>
      <c r="H91" s="183">
        <v>1</v>
      </c>
      <c r="I91" s="184"/>
      <c r="J91" s="185">
        <f>ROUND(I91*H91,2)</f>
        <v>0</v>
      </c>
      <c r="K91" s="181" t="s">
        <v>135</v>
      </c>
      <c r="L91" s="40"/>
      <c r="M91" s="186" t="s">
        <v>35</v>
      </c>
      <c r="N91" s="187" t="s">
        <v>50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349</v>
      </c>
      <c r="AT91" s="190" t="s">
        <v>131</v>
      </c>
      <c r="AU91" s="190" t="s">
        <v>88</v>
      </c>
      <c r="AY91" s="18" t="s">
        <v>129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23</v>
      </c>
      <c r="BK91" s="191">
        <f>ROUND(I91*H91,2)</f>
        <v>0</v>
      </c>
      <c r="BL91" s="18" t="s">
        <v>349</v>
      </c>
      <c r="BM91" s="190" t="s">
        <v>357</v>
      </c>
    </row>
    <row r="92" spans="1:65" s="2" customFormat="1" ht="11.25">
      <c r="A92" s="35"/>
      <c r="B92" s="36"/>
      <c r="C92" s="37"/>
      <c r="D92" s="192" t="s">
        <v>138</v>
      </c>
      <c r="E92" s="37"/>
      <c r="F92" s="193" t="s">
        <v>356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138</v>
      </c>
      <c r="AU92" s="18" t="s">
        <v>88</v>
      </c>
    </row>
    <row r="93" spans="1:65" s="2" customFormat="1" ht="16.5" customHeight="1">
      <c r="A93" s="35"/>
      <c r="B93" s="36"/>
      <c r="C93" s="179" t="s">
        <v>97</v>
      </c>
      <c r="D93" s="179" t="s">
        <v>131</v>
      </c>
      <c r="E93" s="180" t="s">
        <v>358</v>
      </c>
      <c r="F93" s="181" t="s">
        <v>359</v>
      </c>
      <c r="G93" s="182" t="s">
        <v>134</v>
      </c>
      <c r="H93" s="183">
        <v>1</v>
      </c>
      <c r="I93" s="184"/>
      <c r="J93" s="185">
        <f>ROUND(I93*H93,2)</f>
        <v>0</v>
      </c>
      <c r="K93" s="181" t="s">
        <v>135</v>
      </c>
      <c r="L93" s="40"/>
      <c r="M93" s="186" t="s">
        <v>35</v>
      </c>
      <c r="N93" s="187" t="s">
        <v>50</v>
      </c>
      <c r="O93" s="65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349</v>
      </c>
      <c r="AT93" s="190" t="s">
        <v>131</v>
      </c>
      <c r="AU93" s="190" t="s">
        <v>88</v>
      </c>
      <c r="AY93" s="18" t="s">
        <v>129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23</v>
      </c>
      <c r="BK93" s="191">
        <f>ROUND(I93*H93,2)</f>
        <v>0</v>
      </c>
      <c r="BL93" s="18" t="s">
        <v>349</v>
      </c>
      <c r="BM93" s="190" t="s">
        <v>360</v>
      </c>
    </row>
    <row r="94" spans="1:65" s="2" customFormat="1" ht="11.25">
      <c r="A94" s="35"/>
      <c r="B94" s="36"/>
      <c r="C94" s="37"/>
      <c r="D94" s="192" t="s">
        <v>138</v>
      </c>
      <c r="E94" s="37"/>
      <c r="F94" s="193" t="s">
        <v>359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138</v>
      </c>
      <c r="AU94" s="18" t="s">
        <v>88</v>
      </c>
    </row>
    <row r="95" spans="1:65" s="13" customFormat="1" ht="11.25">
      <c r="B95" s="197"/>
      <c r="C95" s="198"/>
      <c r="D95" s="192" t="s">
        <v>140</v>
      </c>
      <c r="E95" s="198"/>
      <c r="F95" s="200" t="s">
        <v>361</v>
      </c>
      <c r="G95" s="198"/>
      <c r="H95" s="201">
        <v>1</v>
      </c>
      <c r="I95" s="202"/>
      <c r="J95" s="198"/>
      <c r="K95" s="198"/>
      <c r="L95" s="203"/>
      <c r="M95" s="243"/>
      <c r="N95" s="244"/>
      <c r="O95" s="244"/>
      <c r="P95" s="244"/>
      <c r="Q95" s="244"/>
      <c r="R95" s="244"/>
      <c r="S95" s="244"/>
      <c r="T95" s="245"/>
      <c r="AT95" s="207" t="s">
        <v>140</v>
      </c>
      <c r="AU95" s="207" t="s">
        <v>88</v>
      </c>
      <c r="AV95" s="13" t="s">
        <v>88</v>
      </c>
      <c r="AW95" s="13" t="s">
        <v>4</v>
      </c>
      <c r="AX95" s="13" t="s">
        <v>23</v>
      </c>
      <c r="AY95" s="207" t="s">
        <v>129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1HLT/Q2Ef3Z7n31Xhv0GRuAd1sAmp6Da2qlWzJ6xp2haIABnueWVneruiEYN4j3tSvwlCqMOOn7iqDVwyr9qLA==" saltValue="JJw5pD9PJbu3WIhKJflUDTGqklvh4kVxeUBu78sFiOr5k0yYS7utjcSzWHEHfbGwr+7pL+w7a8tSHvZyawrtpQ==" spinCount="100000" sheet="1" objects="1" scenarios="1" formatColumns="0" formatRows="0" autoFilter="0"/>
  <autoFilter ref="C81:K9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.19685039370078741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82" t="s">
        <v>362</v>
      </c>
      <c r="D3" s="382"/>
      <c r="E3" s="382"/>
      <c r="F3" s="382"/>
      <c r="G3" s="382"/>
      <c r="H3" s="382"/>
      <c r="I3" s="382"/>
      <c r="J3" s="382"/>
      <c r="K3" s="251"/>
    </row>
    <row r="4" spans="2:11" s="1" customFormat="1" ht="25.5" customHeight="1">
      <c r="B4" s="252"/>
      <c r="C4" s="387" t="s">
        <v>363</v>
      </c>
      <c r="D4" s="387"/>
      <c r="E4" s="387"/>
      <c r="F4" s="387"/>
      <c r="G4" s="387"/>
      <c r="H4" s="387"/>
      <c r="I4" s="387"/>
      <c r="J4" s="387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6" t="s">
        <v>364</v>
      </c>
      <c r="D6" s="386"/>
      <c r="E6" s="386"/>
      <c r="F6" s="386"/>
      <c r="G6" s="386"/>
      <c r="H6" s="386"/>
      <c r="I6" s="386"/>
      <c r="J6" s="386"/>
      <c r="K6" s="253"/>
    </row>
    <row r="7" spans="2:11" s="1" customFormat="1" ht="15" customHeight="1">
      <c r="B7" s="256"/>
      <c r="C7" s="386" t="s">
        <v>365</v>
      </c>
      <c r="D7" s="386"/>
      <c r="E7" s="386"/>
      <c r="F7" s="386"/>
      <c r="G7" s="386"/>
      <c r="H7" s="386"/>
      <c r="I7" s="386"/>
      <c r="J7" s="386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6" t="s">
        <v>366</v>
      </c>
      <c r="D9" s="386"/>
      <c r="E9" s="386"/>
      <c r="F9" s="386"/>
      <c r="G9" s="386"/>
      <c r="H9" s="386"/>
      <c r="I9" s="386"/>
      <c r="J9" s="386"/>
      <c r="K9" s="253"/>
    </row>
    <row r="10" spans="2:11" s="1" customFormat="1" ht="15" customHeight="1">
      <c r="B10" s="256"/>
      <c r="C10" s="255"/>
      <c r="D10" s="386" t="s">
        <v>367</v>
      </c>
      <c r="E10" s="386"/>
      <c r="F10" s="386"/>
      <c r="G10" s="386"/>
      <c r="H10" s="386"/>
      <c r="I10" s="386"/>
      <c r="J10" s="386"/>
      <c r="K10" s="253"/>
    </row>
    <row r="11" spans="2:11" s="1" customFormat="1" ht="15" customHeight="1">
      <c r="B11" s="256"/>
      <c r="C11" s="257"/>
      <c r="D11" s="386" t="s">
        <v>368</v>
      </c>
      <c r="E11" s="386"/>
      <c r="F11" s="386"/>
      <c r="G11" s="386"/>
      <c r="H11" s="386"/>
      <c r="I11" s="386"/>
      <c r="J11" s="386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369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6" t="s">
        <v>370</v>
      </c>
      <c r="E15" s="386"/>
      <c r="F15" s="386"/>
      <c r="G15" s="386"/>
      <c r="H15" s="386"/>
      <c r="I15" s="386"/>
      <c r="J15" s="386"/>
      <c r="K15" s="253"/>
    </row>
    <row r="16" spans="2:11" s="1" customFormat="1" ht="15" customHeight="1">
      <c r="B16" s="256"/>
      <c r="C16" s="257"/>
      <c r="D16" s="386" t="s">
        <v>371</v>
      </c>
      <c r="E16" s="386"/>
      <c r="F16" s="386"/>
      <c r="G16" s="386"/>
      <c r="H16" s="386"/>
      <c r="I16" s="386"/>
      <c r="J16" s="386"/>
      <c r="K16" s="253"/>
    </row>
    <row r="17" spans="2:11" s="1" customFormat="1" ht="15" customHeight="1">
      <c r="B17" s="256"/>
      <c r="C17" s="257"/>
      <c r="D17" s="386" t="s">
        <v>372</v>
      </c>
      <c r="E17" s="386"/>
      <c r="F17" s="386"/>
      <c r="G17" s="386"/>
      <c r="H17" s="386"/>
      <c r="I17" s="386"/>
      <c r="J17" s="386"/>
      <c r="K17" s="253"/>
    </row>
    <row r="18" spans="2:11" s="1" customFormat="1" ht="15" customHeight="1">
      <c r="B18" s="256"/>
      <c r="C18" s="257"/>
      <c r="D18" s="257"/>
      <c r="E18" s="259" t="s">
        <v>86</v>
      </c>
      <c r="F18" s="386" t="s">
        <v>373</v>
      </c>
      <c r="G18" s="386"/>
      <c r="H18" s="386"/>
      <c r="I18" s="386"/>
      <c r="J18" s="386"/>
      <c r="K18" s="253"/>
    </row>
    <row r="19" spans="2:11" s="1" customFormat="1" ht="15" customHeight="1">
      <c r="B19" s="256"/>
      <c r="C19" s="257"/>
      <c r="D19" s="257"/>
      <c r="E19" s="259" t="s">
        <v>374</v>
      </c>
      <c r="F19" s="386" t="s">
        <v>375</v>
      </c>
      <c r="G19" s="386"/>
      <c r="H19" s="386"/>
      <c r="I19" s="386"/>
      <c r="J19" s="386"/>
      <c r="K19" s="253"/>
    </row>
    <row r="20" spans="2:11" s="1" customFormat="1" ht="15" customHeight="1">
      <c r="B20" s="256"/>
      <c r="C20" s="257"/>
      <c r="D20" s="257"/>
      <c r="E20" s="259" t="s">
        <v>376</v>
      </c>
      <c r="F20" s="386" t="s">
        <v>377</v>
      </c>
      <c r="G20" s="386"/>
      <c r="H20" s="386"/>
      <c r="I20" s="386"/>
      <c r="J20" s="386"/>
      <c r="K20" s="253"/>
    </row>
    <row r="21" spans="2:11" s="1" customFormat="1" ht="15" customHeight="1">
      <c r="B21" s="256"/>
      <c r="C21" s="257"/>
      <c r="D21" s="257"/>
      <c r="E21" s="259" t="s">
        <v>378</v>
      </c>
      <c r="F21" s="386" t="s">
        <v>379</v>
      </c>
      <c r="G21" s="386"/>
      <c r="H21" s="386"/>
      <c r="I21" s="386"/>
      <c r="J21" s="386"/>
      <c r="K21" s="253"/>
    </row>
    <row r="22" spans="2:11" s="1" customFormat="1" ht="15" customHeight="1">
      <c r="B22" s="256"/>
      <c r="C22" s="257"/>
      <c r="D22" s="257"/>
      <c r="E22" s="259" t="s">
        <v>380</v>
      </c>
      <c r="F22" s="386" t="s">
        <v>381</v>
      </c>
      <c r="G22" s="386"/>
      <c r="H22" s="386"/>
      <c r="I22" s="386"/>
      <c r="J22" s="386"/>
      <c r="K22" s="253"/>
    </row>
    <row r="23" spans="2:11" s="1" customFormat="1" ht="15" customHeight="1">
      <c r="B23" s="256"/>
      <c r="C23" s="257"/>
      <c r="D23" s="257"/>
      <c r="E23" s="259" t="s">
        <v>93</v>
      </c>
      <c r="F23" s="386" t="s">
        <v>382</v>
      </c>
      <c r="G23" s="386"/>
      <c r="H23" s="386"/>
      <c r="I23" s="386"/>
      <c r="J23" s="386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6" t="s">
        <v>383</v>
      </c>
      <c r="D25" s="386"/>
      <c r="E25" s="386"/>
      <c r="F25" s="386"/>
      <c r="G25" s="386"/>
      <c r="H25" s="386"/>
      <c r="I25" s="386"/>
      <c r="J25" s="386"/>
      <c r="K25" s="253"/>
    </row>
    <row r="26" spans="2:11" s="1" customFormat="1" ht="15" customHeight="1">
      <c r="B26" s="256"/>
      <c r="C26" s="386" t="s">
        <v>384</v>
      </c>
      <c r="D26" s="386"/>
      <c r="E26" s="386"/>
      <c r="F26" s="386"/>
      <c r="G26" s="386"/>
      <c r="H26" s="386"/>
      <c r="I26" s="386"/>
      <c r="J26" s="386"/>
      <c r="K26" s="253"/>
    </row>
    <row r="27" spans="2:11" s="1" customFormat="1" ht="15" customHeight="1">
      <c r="B27" s="256"/>
      <c r="C27" s="255"/>
      <c r="D27" s="386" t="s">
        <v>385</v>
      </c>
      <c r="E27" s="386"/>
      <c r="F27" s="386"/>
      <c r="G27" s="386"/>
      <c r="H27" s="386"/>
      <c r="I27" s="386"/>
      <c r="J27" s="386"/>
      <c r="K27" s="253"/>
    </row>
    <row r="28" spans="2:11" s="1" customFormat="1" ht="15" customHeight="1">
      <c r="B28" s="256"/>
      <c r="C28" s="257"/>
      <c r="D28" s="386" t="s">
        <v>386</v>
      </c>
      <c r="E28" s="386"/>
      <c r="F28" s="386"/>
      <c r="G28" s="386"/>
      <c r="H28" s="386"/>
      <c r="I28" s="386"/>
      <c r="J28" s="386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6" t="s">
        <v>387</v>
      </c>
      <c r="E30" s="386"/>
      <c r="F30" s="386"/>
      <c r="G30" s="386"/>
      <c r="H30" s="386"/>
      <c r="I30" s="386"/>
      <c r="J30" s="386"/>
      <c r="K30" s="253"/>
    </row>
    <row r="31" spans="2:11" s="1" customFormat="1" ht="15" customHeight="1">
      <c r="B31" s="256"/>
      <c r="C31" s="257"/>
      <c r="D31" s="386" t="s">
        <v>388</v>
      </c>
      <c r="E31" s="386"/>
      <c r="F31" s="386"/>
      <c r="G31" s="386"/>
      <c r="H31" s="386"/>
      <c r="I31" s="386"/>
      <c r="J31" s="386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6" t="s">
        <v>389</v>
      </c>
      <c r="E33" s="386"/>
      <c r="F33" s="386"/>
      <c r="G33" s="386"/>
      <c r="H33" s="386"/>
      <c r="I33" s="386"/>
      <c r="J33" s="386"/>
      <c r="K33" s="253"/>
    </row>
    <row r="34" spans="2:11" s="1" customFormat="1" ht="15" customHeight="1">
      <c r="B34" s="256"/>
      <c r="C34" s="257"/>
      <c r="D34" s="386" t="s">
        <v>390</v>
      </c>
      <c r="E34" s="386"/>
      <c r="F34" s="386"/>
      <c r="G34" s="386"/>
      <c r="H34" s="386"/>
      <c r="I34" s="386"/>
      <c r="J34" s="386"/>
      <c r="K34" s="253"/>
    </row>
    <row r="35" spans="2:11" s="1" customFormat="1" ht="15" customHeight="1">
      <c r="B35" s="256"/>
      <c r="C35" s="257"/>
      <c r="D35" s="386" t="s">
        <v>391</v>
      </c>
      <c r="E35" s="386"/>
      <c r="F35" s="386"/>
      <c r="G35" s="386"/>
      <c r="H35" s="386"/>
      <c r="I35" s="386"/>
      <c r="J35" s="386"/>
      <c r="K35" s="253"/>
    </row>
    <row r="36" spans="2:11" s="1" customFormat="1" ht="15" customHeight="1">
      <c r="B36" s="256"/>
      <c r="C36" s="257"/>
      <c r="D36" s="255"/>
      <c r="E36" s="258" t="s">
        <v>115</v>
      </c>
      <c r="F36" s="255"/>
      <c r="G36" s="386" t="s">
        <v>392</v>
      </c>
      <c r="H36" s="386"/>
      <c r="I36" s="386"/>
      <c r="J36" s="386"/>
      <c r="K36" s="253"/>
    </row>
    <row r="37" spans="2:11" s="1" customFormat="1" ht="30.75" customHeight="1">
      <c r="B37" s="256"/>
      <c r="C37" s="257"/>
      <c r="D37" s="255"/>
      <c r="E37" s="258" t="s">
        <v>393</v>
      </c>
      <c r="F37" s="255"/>
      <c r="G37" s="386" t="s">
        <v>394</v>
      </c>
      <c r="H37" s="386"/>
      <c r="I37" s="386"/>
      <c r="J37" s="386"/>
      <c r="K37" s="253"/>
    </row>
    <row r="38" spans="2:11" s="1" customFormat="1" ht="15" customHeight="1">
      <c r="B38" s="256"/>
      <c r="C38" s="257"/>
      <c r="D38" s="255"/>
      <c r="E38" s="258" t="s">
        <v>60</v>
      </c>
      <c r="F38" s="255"/>
      <c r="G38" s="386" t="s">
        <v>395</v>
      </c>
      <c r="H38" s="386"/>
      <c r="I38" s="386"/>
      <c r="J38" s="386"/>
      <c r="K38" s="253"/>
    </row>
    <row r="39" spans="2:11" s="1" customFormat="1" ht="15" customHeight="1">
      <c r="B39" s="256"/>
      <c r="C39" s="257"/>
      <c r="D39" s="255"/>
      <c r="E39" s="258" t="s">
        <v>61</v>
      </c>
      <c r="F39" s="255"/>
      <c r="G39" s="386" t="s">
        <v>396</v>
      </c>
      <c r="H39" s="386"/>
      <c r="I39" s="386"/>
      <c r="J39" s="386"/>
      <c r="K39" s="253"/>
    </row>
    <row r="40" spans="2:11" s="1" customFormat="1" ht="15" customHeight="1">
      <c r="B40" s="256"/>
      <c r="C40" s="257"/>
      <c r="D40" s="255"/>
      <c r="E40" s="258" t="s">
        <v>116</v>
      </c>
      <c r="F40" s="255"/>
      <c r="G40" s="386" t="s">
        <v>397</v>
      </c>
      <c r="H40" s="386"/>
      <c r="I40" s="386"/>
      <c r="J40" s="386"/>
      <c r="K40" s="253"/>
    </row>
    <row r="41" spans="2:11" s="1" customFormat="1" ht="15" customHeight="1">
      <c r="B41" s="256"/>
      <c r="C41" s="257"/>
      <c r="D41" s="255"/>
      <c r="E41" s="258" t="s">
        <v>117</v>
      </c>
      <c r="F41" s="255"/>
      <c r="G41" s="386" t="s">
        <v>398</v>
      </c>
      <c r="H41" s="386"/>
      <c r="I41" s="386"/>
      <c r="J41" s="386"/>
      <c r="K41" s="253"/>
    </row>
    <row r="42" spans="2:11" s="1" customFormat="1" ht="15" customHeight="1">
      <c r="B42" s="256"/>
      <c r="C42" s="257"/>
      <c r="D42" s="255"/>
      <c r="E42" s="258" t="s">
        <v>399</v>
      </c>
      <c r="F42" s="255"/>
      <c r="G42" s="386" t="s">
        <v>400</v>
      </c>
      <c r="H42" s="386"/>
      <c r="I42" s="386"/>
      <c r="J42" s="386"/>
      <c r="K42" s="253"/>
    </row>
    <row r="43" spans="2:11" s="1" customFormat="1" ht="15" customHeight="1">
      <c r="B43" s="256"/>
      <c r="C43" s="257"/>
      <c r="D43" s="255"/>
      <c r="E43" s="258"/>
      <c r="F43" s="255"/>
      <c r="G43" s="386" t="s">
        <v>401</v>
      </c>
      <c r="H43" s="386"/>
      <c r="I43" s="386"/>
      <c r="J43" s="386"/>
      <c r="K43" s="253"/>
    </row>
    <row r="44" spans="2:11" s="1" customFormat="1" ht="15" customHeight="1">
      <c r="B44" s="256"/>
      <c r="C44" s="257"/>
      <c r="D44" s="255"/>
      <c r="E44" s="258" t="s">
        <v>402</v>
      </c>
      <c r="F44" s="255"/>
      <c r="G44" s="386" t="s">
        <v>403</v>
      </c>
      <c r="H44" s="386"/>
      <c r="I44" s="386"/>
      <c r="J44" s="386"/>
      <c r="K44" s="253"/>
    </row>
    <row r="45" spans="2:11" s="1" customFormat="1" ht="15" customHeight="1">
      <c r="B45" s="256"/>
      <c r="C45" s="257"/>
      <c r="D45" s="255"/>
      <c r="E45" s="258" t="s">
        <v>119</v>
      </c>
      <c r="F45" s="255"/>
      <c r="G45" s="386" t="s">
        <v>404</v>
      </c>
      <c r="H45" s="386"/>
      <c r="I45" s="386"/>
      <c r="J45" s="386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6" t="s">
        <v>405</v>
      </c>
      <c r="E47" s="386"/>
      <c r="F47" s="386"/>
      <c r="G47" s="386"/>
      <c r="H47" s="386"/>
      <c r="I47" s="386"/>
      <c r="J47" s="386"/>
      <c r="K47" s="253"/>
    </row>
    <row r="48" spans="2:11" s="1" customFormat="1" ht="15" customHeight="1">
      <c r="B48" s="256"/>
      <c r="C48" s="257"/>
      <c r="D48" s="257"/>
      <c r="E48" s="386" t="s">
        <v>406</v>
      </c>
      <c r="F48" s="386"/>
      <c r="G48" s="386"/>
      <c r="H48" s="386"/>
      <c r="I48" s="386"/>
      <c r="J48" s="386"/>
      <c r="K48" s="253"/>
    </row>
    <row r="49" spans="2:11" s="1" customFormat="1" ht="15" customHeight="1">
      <c r="B49" s="256"/>
      <c r="C49" s="257"/>
      <c r="D49" s="257"/>
      <c r="E49" s="386" t="s">
        <v>407</v>
      </c>
      <c r="F49" s="386"/>
      <c r="G49" s="386"/>
      <c r="H49" s="386"/>
      <c r="I49" s="386"/>
      <c r="J49" s="386"/>
      <c r="K49" s="253"/>
    </row>
    <row r="50" spans="2:11" s="1" customFormat="1" ht="15" customHeight="1">
      <c r="B50" s="256"/>
      <c r="C50" s="257"/>
      <c r="D50" s="257"/>
      <c r="E50" s="386" t="s">
        <v>408</v>
      </c>
      <c r="F50" s="386"/>
      <c r="G50" s="386"/>
      <c r="H50" s="386"/>
      <c r="I50" s="386"/>
      <c r="J50" s="386"/>
      <c r="K50" s="253"/>
    </row>
    <row r="51" spans="2:11" s="1" customFormat="1" ht="15" customHeight="1">
      <c r="B51" s="256"/>
      <c r="C51" s="257"/>
      <c r="D51" s="386" t="s">
        <v>409</v>
      </c>
      <c r="E51" s="386"/>
      <c r="F51" s="386"/>
      <c r="G51" s="386"/>
      <c r="H51" s="386"/>
      <c r="I51" s="386"/>
      <c r="J51" s="386"/>
      <c r="K51" s="253"/>
    </row>
    <row r="52" spans="2:11" s="1" customFormat="1" ht="25.5" customHeight="1">
      <c r="B52" s="252"/>
      <c r="C52" s="387" t="s">
        <v>410</v>
      </c>
      <c r="D52" s="387"/>
      <c r="E52" s="387"/>
      <c r="F52" s="387"/>
      <c r="G52" s="387"/>
      <c r="H52" s="387"/>
      <c r="I52" s="387"/>
      <c r="J52" s="387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6" t="s">
        <v>411</v>
      </c>
      <c r="D54" s="386"/>
      <c r="E54" s="386"/>
      <c r="F54" s="386"/>
      <c r="G54" s="386"/>
      <c r="H54" s="386"/>
      <c r="I54" s="386"/>
      <c r="J54" s="386"/>
      <c r="K54" s="253"/>
    </row>
    <row r="55" spans="2:11" s="1" customFormat="1" ht="15" customHeight="1">
      <c r="B55" s="252"/>
      <c r="C55" s="386" t="s">
        <v>412</v>
      </c>
      <c r="D55" s="386"/>
      <c r="E55" s="386"/>
      <c r="F55" s="386"/>
      <c r="G55" s="386"/>
      <c r="H55" s="386"/>
      <c r="I55" s="386"/>
      <c r="J55" s="386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6" t="s">
        <v>413</v>
      </c>
      <c r="D57" s="386"/>
      <c r="E57" s="386"/>
      <c r="F57" s="386"/>
      <c r="G57" s="386"/>
      <c r="H57" s="386"/>
      <c r="I57" s="386"/>
      <c r="J57" s="386"/>
      <c r="K57" s="253"/>
    </row>
    <row r="58" spans="2:11" s="1" customFormat="1" ht="15" customHeight="1">
      <c r="B58" s="252"/>
      <c r="C58" s="257"/>
      <c r="D58" s="386" t="s">
        <v>414</v>
      </c>
      <c r="E58" s="386"/>
      <c r="F58" s="386"/>
      <c r="G58" s="386"/>
      <c r="H58" s="386"/>
      <c r="I58" s="386"/>
      <c r="J58" s="386"/>
      <c r="K58" s="253"/>
    </row>
    <row r="59" spans="2:11" s="1" customFormat="1" ht="15" customHeight="1">
      <c r="B59" s="252"/>
      <c r="C59" s="257"/>
      <c r="D59" s="386" t="s">
        <v>415</v>
      </c>
      <c r="E59" s="386"/>
      <c r="F59" s="386"/>
      <c r="G59" s="386"/>
      <c r="H59" s="386"/>
      <c r="I59" s="386"/>
      <c r="J59" s="386"/>
      <c r="K59" s="253"/>
    </row>
    <row r="60" spans="2:11" s="1" customFormat="1" ht="15" customHeight="1">
      <c r="B60" s="252"/>
      <c r="C60" s="257"/>
      <c r="D60" s="386" t="s">
        <v>416</v>
      </c>
      <c r="E60" s="386"/>
      <c r="F60" s="386"/>
      <c r="G60" s="386"/>
      <c r="H60" s="386"/>
      <c r="I60" s="386"/>
      <c r="J60" s="386"/>
      <c r="K60" s="253"/>
    </row>
    <row r="61" spans="2:11" s="1" customFormat="1" ht="15" customHeight="1">
      <c r="B61" s="252"/>
      <c r="C61" s="257"/>
      <c r="D61" s="386" t="s">
        <v>417</v>
      </c>
      <c r="E61" s="386"/>
      <c r="F61" s="386"/>
      <c r="G61" s="386"/>
      <c r="H61" s="386"/>
      <c r="I61" s="386"/>
      <c r="J61" s="386"/>
      <c r="K61" s="253"/>
    </row>
    <row r="62" spans="2:11" s="1" customFormat="1" ht="15" customHeight="1">
      <c r="B62" s="252"/>
      <c r="C62" s="257"/>
      <c r="D62" s="388" t="s">
        <v>418</v>
      </c>
      <c r="E62" s="388"/>
      <c r="F62" s="388"/>
      <c r="G62" s="388"/>
      <c r="H62" s="388"/>
      <c r="I62" s="388"/>
      <c r="J62" s="388"/>
      <c r="K62" s="253"/>
    </row>
    <row r="63" spans="2:11" s="1" customFormat="1" ht="15" customHeight="1">
      <c r="B63" s="252"/>
      <c r="C63" s="257"/>
      <c r="D63" s="386" t="s">
        <v>419</v>
      </c>
      <c r="E63" s="386"/>
      <c r="F63" s="386"/>
      <c r="G63" s="386"/>
      <c r="H63" s="386"/>
      <c r="I63" s="386"/>
      <c r="J63" s="386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6" t="s">
        <v>420</v>
      </c>
      <c r="E65" s="386"/>
      <c r="F65" s="386"/>
      <c r="G65" s="386"/>
      <c r="H65" s="386"/>
      <c r="I65" s="386"/>
      <c r="J65" s="386"/>
      <c r="K65" s="253"/>
    </row>
    <row r="66" spans="2:11" s="1" customFormat="1" ht="15" customHeight="1">
      <c r="B66" s="252"/>
      <c r="C66" s="257"/>
      <c r="D66" s="388" t="s">
        <v>421</v>
      </c>
      <c r="E66" s="388"/>
      <c r="F66" s="388"/>
      <c r="G66" s="388"/>
      <c r="H66" s="388"/>
      <c r="I66" s="388"/>
      <c r="J66" s="388"/>
      <c r="K66" s="253"/>
    </row>
    <row r="67" spans="2:11" s="1" customFormat="1" ht="15" customHeight="1">
      <c r="B67" s="252"/>
      <c r="C67" s="257"/>
      <c r="D67" s="386" t="s">
        <v>422</v>
      </c>
      <c r="E67" s="386"/>
      <c r="F67" s="386"/>
      <c r="G67" s="386"/>
      <c r="H67" s="386"/>
      <c r="I67" s="386"/>
      <c r="J67" s="386"/>
      <c r="K67" s="253"/>
    </row>
    <row r="68" spans="2:11" s="1" customFormat="1" ht="15" customHeight="1">
      <c r="B68" s="252"/>
      <c r="C68" s="257"/>
      <c r="D68" s="386" t="s">
        <v>423</v>
      </c>
      <c r="E68" s="386"/>
      <c r="F68" s="386"/>
      <c r="G68" s="386"/>
      <c r="H68" s="386"/>
      <c r="I68" s="386"/>
      <c r="J68" s="386"/>
      <c r="K68" s="253"/>
    </row>
    <row r="69" spans="2:11" s="1" customFormat="1" ht="15" customHeight="1">
      <c r="B69" s="252"/>
      <c r="C69" s="257"/>
      <c r="D69" s="386" t="s">
        <v>424</v>
      </c>
      <c r="E69" s="386"/>
      <c r="F69" s="386"/>
      <c r="G69" s="386"/>
      <c r="H69" s="386"/>
      <c r="I69" s="386"/>
      <c r="J69" s="386"/>
      <c r="K69" s="253"/>
    </row>
    <row r="70" spans="2:11" s="1" customFormat="1" ht="15" customHeight="1">
      <c r="B70" s="252"/>
      <c r="C70" s="257"/>
      <c r="D70" s="386" t="s">
        <v>425</v>
      </c>
      <c r="E70" s="386"/>
      <c r="F70" s="386"/>
      <c r="G70" s="386"/>
      <c r="H70" s="386"/>
      <c r="I70" s="386"/>
      <c r="J70" s="386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81" t="s">
        <v>426</v>
      </c>
      <c r="D75" s="381"/>
      <c r="E75" s="381"/>
      <c r="F75" s="381"/>
      <c r="G75" s="381"/>
      <c r="H75" s="381"/>
      <c r="I75" s="381"/>
      <c r="J75" s="381"/>
      <c r="K75" s="270"/>
    </row>
    <row r="76" spans="2:11" s="1" customFormat="1" ht="17.25" customHeight="1">
      <c r="B76" s="269"/>
      <c r="C76" s="271" t="s">
        <v>427</v>
      </c>
      <c r="D76" s="271"/>
      <c r="E76" s="271"/>
      <c r="F76" s="271" t="s">
        <v>428</v>
      </c>
      <c r="G76" s="272"/>
      <c r="H76" s="271" t="s">
        <v>61</v>
      </c>
      <c r="I76" s="271" t="s">
        <v>64</v>
      </c>
      <c r="J76" s="271" t="s">
        <v>429</v>
      </c>
      <c r="K76" s="270"/>
    </row>
    <row r="77" spans="2:11" s="1" customFormat="1" ht="17.25" customHeight="1">
      <c r="B77" s="269"/>
      <c r="C77" s="273" t="s">
        <v>430</v>
      </c>
      <c r="D77" s="273"/>
      <c r="E77" s="273"/>
      <c r="F77" s="274" t="s">
        <v>431</v>
      </c>
      <c r="G77" s="275"/>
      <c r="H77" s="273"/>
      <c r="I77" s="273"/>
      <c r="J77" s="273" t="s">
        <v>432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60</v>
      </c>
      <c r="D79" s="278"/>
      <c r="E79" s="278"/>
      <c r="F79" s="279" t="s">
        <v>433</v>
      </c>
      <c r="G79" s="280"/>
      <c r="H79" s="258" t="s">
        <v>434</v>
      </c>
      <c r="I79" s="258" t="s">
        <v>435</v>
      </c>
      <c r="J79" s="258">
        <v>20</v>
      </c>
      <c r="K79" s="270"/>
    </row>
    <row r="80" spans="2:11" s="1" customFormat="1" ht="15" customHeight="1">
      <c r="B80" s="269"/>
      <c r="C80" s="258" t="s">
        <v>436</v>
      </c>
      <c r="D80" s="258"/>
      <c r="E80" s="258"/>
      <c r="F80" s="279" t="s">
        <v>433</v>
      </c>
      <c r="G80" s="280"/>
      <c r="H80" s="258" t="s">
        <v>437</v>
      </c>
      <c r="I80" s="258" t="s">
        <v>435</v>
      </c>
      <c r="J80" s="258">
        <v>120</v>
      </c>
      <c r="K80" s="270"/>
    </row>
    <row r="81" spans="2:11" s="1" customFormat="1" ht="15" customHeight="1">
      <c r="B81" s="281"/>
      <c r="C81" s="258" t="s">
        <v>438</v>
      </c>
      <c r="D81" s="258"/>
      <c r="E81" s="258"/>
      <c r="F81" s="279" t="s">
        <v>439</v>
      </c>
      <c r="G81" s="280"/>
      <c r="H81" s="258" t="s">
        <v>440</v>
      </c>
      <c r="I81" s="258" t="s">
        <v>435</v>
      </c>
      <c r="J81" s="258">
        <v>50</v>
      </c>
      <c r="K81" s="270"/>
    </row>
    <row r="82" spans="2:11" s="1" customFormat="1" ht="15" customHeight="1">
      <c r="B82" s="281"/>
      <c r="C82" s="258" t="s">
        <v>441</v>
      </c>
      <c r="D82" s="258"/>
      <c r="E82" s="258"/>
      <c r="F82" s="279" t="s">
        <v>433</v>
      </c>
      <c r="G82" s="280"/>
      <c r="H82" s="258" t="s">
        <v>442</v>
      </c>
      <c r="I82" s="258" t="s">
        <v>443</v>
      </c>
      <c r="J82" s="258"/>
      <c r="K82" s="270"/>
    </row>
    <row r="83" spans="2:11" s="1" customFormat="1" ht="15" customHeight="1">
      <c r="B83" s="281"/>
      <c r="C83" s="282" t="s">
        <v>444</v>
      </c>
      <c r="D83" s="282"/>
      <c r="E83" s="282"/>
      <c r="F83" s="283" t="s">
        <v>439</v>
      </c>
      <c r="G83" s="282"/>
      <c r="H83" s="282" t="s">
        <v>445</v>
      </c>
      <c r="I83" s="282" t="s">
        <v>435</v>
      </c>
      <c r="J83" s="282">
        <v>15</v>
      </c>
      <c r="K83" s="270"/>
    </row>
    <row r="84" spans="2:11" s="1" customFormat="1" ht="15" customHeight="1">
      <c r="B84" s="281"/>
      <c r="C84" s="282" t="s">
        <v>446</v>
      </c>
      <c r="D84" s="282"/>
      <c r="E84" s="282"/>
      <c r="F84" s="283" t="s">
        <v>439</v>
      </c>
      <c r="G84" s="282"/>
      <c r="H84" s="282" t="s">
        <v>447</v>
      </c>
      <c r="I84" s="282" t="s">
        <v>435</v>
      </c>
      <c r="J84" s="282">
        <v>15</v>
      </c>
      <c r="K84" s="270"/>
    </row>
    <row r="85" spans="2:11" s="1" customFormat="1" ht="15" customHeight="1">
      <c r="B85" s="281"/>
      <c r="C85" s="282" t="s">
        <v>448</v>
      </c>
      <c r="D85" s="282"/>
      <c r="E85" s="282"/>
      <c r="F85" s="283" t="s">
        <v>439</v>
      </c>
      <c r="G85" s="282"/>
      <c r="H85" s="282" t="s">
        <v>449</v>
      </c>
      <c r="I85" s="282" t="s">
        <v>435</v>
      </c>
      <c r="J85" s="282">
        <v>20</v>
      </c>
      <c r="K85" s="270"/>
    </row>
    <row r="86" spans="2:11" s="1" customFormat="1" ht="15" customHeight="1">
      <c r="B86" s="281"/>
      <c r="C86" s="282" t="s">
        <v>450</v>
      </c>
      <c r="D86" s="282"/>
      <c r="E86" s="282"/>
      <c r="F86" s="283" t="s">
        <v>439</v>
      </c>
      <c r="G86" s="282"/>
      <c r="H86" s="282" t="s">
        <v>451</v>
      </c>
      <c r="I86" s="282" t="s">
        <v>435</v>
      </c>
      <c r="J86" s="282">
        <v>20</v>
      </c>
      <c r="K86" s="270"/>
    </row>
    <row r="87" spans="2:11" s="1" customFormat="1" ht="15" customHeight="1">
      <c r="B87" s="281"/>
      <c r="C87" s="258" t="s">
        <v>452</v>
      </c>
      <c r="D87" s="258"/>
      <c r="E87" s="258"/>
      <c r="F87" s="279" t="s">
        <v>439</v>
      </c>
      <c r="G87" s="280"/>
      <c r="H87" s="258" t="s">
        <v>453</v>
      </c>
      <c r="I87" s="258" t="s">
        <v>435</v>
      </c>
      <c r="J87" s="258">
        <v>50</v>
      </c>
      <c r="K87" s="270"/>
    </row>
    <row r="88" spans="2:11" s="1" customFormat="1" ht="15" customHeight="1">
      <c r="B88" s="281"/>
      <c r="C88" s="258" t="s">
        <v>454</v>
      </c>
      <c r="D88" s="258"/>
      <c r="E88" s="258"/>
      <c r="F88" s="279" t="s">
        <v>439</v>
      </c>
      <c r="G88" s="280"/>
      <c r="H88" s="258" t="s">
        <v>455</v>
      </c>
      <c r="I88" s="258" t="s">
        <v>435</v>
      </c>
      <c r="J88" s="258">
        <v>20</v>
      </c>
      <c r="K88" s="270"/>
    </row>
    <row r="89" spans="2:11" s="1" customFormat="1" ht="15" customHeight="1">
      <c r="B89" s="281"/>
      <c r="C89" s="258" t="s">
        <v>456</v>
      </c>
      <c r="D89" s="258"/>
      <c r="E89" s="258"/>
      <c r="F89" s="279" t="s">
        <v>439</v>
      </c>
      <c r="G89" s="280"/>
      <c r="H89" s="258" t="s">
        <v>457</v>
      </c>
      <c r="I89" s="258" t="s">
        <v>435</v>
      </c>
      <c r="J89" s="258">
        <v>20</v>
      </c>
      <c r="K89" s="270"/>
    </row>
    <row r="90" spans="2:11" s="1" customFormat="1" ht="15" customHeight="1">
      <c r="B90" s="281"/>
      <c r="C90" s="258" t="s">
        <v>458</v>
      </c>
      <c r="D90" s="258"/>
      <c r="E90" s="258"/>
      <c r="F90" s="279" t="s">
        <v>439</v>
      </c>
      <c r="G90" s="280"/>
      <c r="H90" s="258" t="s">
        <v>459</v>
      </c>
      <c r="I90" s="258" t="s">
        <v>435</v>
      </c>
      <c r="J90" s="258">
        <v>50</v>
      </c>
      <c r="K90" s="270"/>
    </row>
    <row r="91" spans="2:11" s="1" customFormat="1" ht="15" customHeight="1">
      <c r="B91" s="281"/>
      <c r="C91" s="258" t="s">
        <v>460</v>
      </c>
      <c r="D91" s="258"/>
      <c r="E91" s="258"/>
      <c r="F91" s="279" t="s">
        <v>439</v>
      </c>
      <c r="G91" s="280"/>
      <c r="H91" s="258" t="s">
        <v>460</v>
      </c>
      <c r="I91" s="258" t="s">
        <v>435</v>
      </c>
      <c r="J91" s="258">
        <v>50</v>
      </c>
      <c r="K91" s="270"/>
    </row>
    <row r="92" spans="2:11" s="1" customFormat="1" ht="15" customHeight="1">
      <c r="B92" s="281"/>
      <c r="C92" s="258" t="s">
        <v>461</v>
      </c>
      <c r="D92" s="258"/>
      <c r="E92" s="258"/>
      <c r="F92" s="279" t="s">
        <v>439</v>
      </c>
      <c r="G92" s="280"/>
      <c r="H92" s="258" t="s">
        <v>462</v>
      </c>
      <c r="I92" s="258" t="s">
        <v>435</v>
      </c>
      <c r="J92" s="258">
        <v>255</v>
      </c>
      <c r="K92" s="270"/>
    </row>
    <row r="93" spans="2:11" s="1" customFormat="1" ht="15" customHeight="1">
      <c r="B93" s="281"/>
      <c r="C93" s="258" t="s">
        <v>463</v>
      </c>
      <c r="D93" s="258"/>
      <c r="E93" s="258"/>
      <c r="F93" s="279" t="s">
        <v>433</v>
      </c>
      <c r="G93" s="280"/>
      <c r="H93" s="258" t="s">
        <v>464</v>
      </c>
      <c r="I93" s="258" t="s">
        <v>465</v>
      </c>
      <c r="J93" s="258"/>
      <c r="K93" s="270"/>
    </row>
    <row r="94" spans="2:11" s="1" customFormat="1" ht="15" customHeight="1">
      <c r="B94" s="281"/>
      <c r="C94" s="258" t="s">
        <v>466</v>
      </c>
      <c r="D94" s="258"/>
      <c r="E94" s="258"/>
      <c r="F94" s="279" t="s">
        <v>433</v>
      </c>
      <c r="G94" s="280"/>
      <c r="H94" s="258" t="s">
        <v>467</v>
      </c>
      <c r="I94" s="258" t="s">
        <v>468</v>
      </c>
      <c r="J94" s="258"/>
      <c r="K94" s="270"/>
    </row>
    <row r="95" spans="2:11" s="1" customFormat="1" ht="15" customHeight="1">
      <c r="B95" s="281"/>
      <c r="C95" s="258" t="s">
        <v>469</v>
      </c>
      <c r="D95" s="258"/>
      <c r="E95" s="258"/>
      <c r="F95" s="279" t="s">
        <v>433</v>
      </c>
      <c r="G95" s="280"/>
      <c r="H95" s="258" t="s">
        <v>469</v>
      </c>
      <c r="I95" s="258" t="s">
        <v>468</v>
      </c>
      <c r="J95" s="258"/>
      <c r="K95" s="270"/>
    </row>
    <row r="96" spans="2:11" s="1" customFormat="1" ht="15" customHeight="1">
      <c r="B96" s="281"/>
      <c r="C96" s="258" t="s">
        <v>45</v>
      </c>
      <c r="D96" s="258"/>
      <c r="E96" s="258"/>
      <c r="F96" s="279" t="s">
        <v>433</v>
      </c>
      <c r="G96" s="280"/>
      <c r="H96" s="258" t="s">
        <v>470</v>
      </c>
      <c r="I96" s="258" t="s">
        <v>468</v>
      </c>
      <c r="J96" s="258"/>
      <c r="K96" s="270"/>
    </row>
    <row r="97" spans="2:11" s="1" customFormat="1" ht="15" customHeight="1">
      <c r="B97" s="281"/>
      <c r="C97" s="258" t="s">
        <v>55</v>
      </c>
      <c r="D97" s="258"/>
      <c r="E97" s="258"/>
      <c r="F97" s="279" t="s">
        <v>433</v>
      </c>
      <c r="G97" s="280"/>
      <c r="H97" s="258" t="s">
        <v>471</v>
      </c>
      <c r="I97" s="258" t="s">
        <v>468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81" t="s">
        <v>472</v>
      </c>
      <c r="D102" s="381"/>
      <c r="E102" s="381"/>
      <c r="F102" s="381"/>
      <c r="G102" s="381"/>
      <c r="H102" s="381"/>
      <c r="I102" s="381"/>
      <c r="J102" s="381"/>
      <c r="K102" s="270"/>
    </row>
    <row r="103" spans="2:11" s="1" customFormat="1" ht="17.25" customHeight="1">
      <c r="B103" s="269"/>
      <c r="C103" s="271" t="s">
        <v>427</v>
      </c>
      <c r="D103" s="271"/>
      <c r="E103" s="271"/>
      <c r="F103" s="271" t="s">
        <v>428</v>
      </c>
      <c r="G103" s="272"/>
      <c r="H103" s="271" t="s">
        <v>61</v>
      </c>
      <c r="I103" s="271" t="s">
        <v>64</v>
      </c>
      <c r="J103" s="271" t="s">
        <v>429</v>
      </c>
      <c r="K103" s="270"/>
    </row>
    <row r="104" spans="2:11" s="1" customFormat="1" ht="17.25" customHeight="1">
      <c r="B104" s="269"/>
      <c r="C104" s="273" t="s">
        <v>430</v>
      </c>
      <c r="D104" s="273"/>
      <c r="E104" s="273"/>
      <c r="F104" s="274" t="s">
        <v>431</v>
      </c>
      <c r="G104" s="275"/>
      <c r="H104" s="273"/>
      <c r="I104" s="273"/>
      <c r="J104" s="273" t="s">
        <v>432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60</v>
      </c>
      <c r="D106" s="278"/>
      <c r="E106" s="278"/>
      <c r="F106" s="279" t="s">
        <v>433</v>
      </c>
      <c r="G106" s="258"/>
      <c r="H106" s="258" t="s">
        <v>473</v>
      </c>
      <c r="I106" s="258" t="s">
        <v>435</v>
      </c>
      <c r="J106" s="258">
        <v>20</v>
      </c>
      <c r="K106" s="270"/>
    </row>
    <row r="107" spans="2:11" s="1" customFormat="1" ht="15" customHeight="1">
      <c r="B107" s="269"/>
      <c r="C107" s="258" t="s">
        <v>436</v>
      </c>
      <c r="D107" s="258"/>
      <c r="E107" s="258"/>
      <c r="F107" s="279" t="s">
        <v>433</v>
      </c>
      <c r="G107" s="258"/>
      <c r="H107" s="258" t="s">
        <v>473</v>
      </c>
      <c r="I107" s="258" t="s">
        <v>435</v>
      </c>
      <c r="J107" s="258">
        <v>120</v>
      </c>
      <c r="K107" s="270"/>
    </row>
    <row r="108" spans="2:11" s="1" customFormat="1" ht="15" customHeight="1">
      <c r="B108" s="281"/>
      <c r="C108" s="258" t="s">
        <v>438</v>
      </c>
      <c r="D108" s="258"/>
      <c r="E108" s="258"/>
      <c r="F108" s="279" t="s">
        <v>439</v>
      </c>
      <c r="G108" s="258"/>
      <c r="H108" s="258" t="s">
        <v>473</v>
      </c>
      <c r="I108" s="258" t="s">
        <v>435</v>
      </c>
      <c r="J108" s="258">
        <v>50</v>
      </c>
      <c r="K108" s="270"/>
    </row>
    <row r="109" spans="2:11" s="1" customFormat="1" ht="15" customHeight="1">
      <c r="B109" s="281"/>
      <c r="C109" s="258" t="s">
        <v>441</v>
      </c>
      <c r="D109" s="258"/>
      <c r="E109" s="258"/>
      <c r="F109" s="279" t="s">
        <v>433</v>
      </c>
      <c r="G109" s="258"/>
      <c r="H109" s="258" t="s">
        <v>473</v>
      </c>
      <c r="I109" s="258" t="s">
        <v>443</v>
      </c>
      <c r="J109" s="258"/>
      <c r="K109" s="270"/>
    </row>
    <row r="110" spans="2:11" s="1" customFormat="1" ht="15" customHeight="1">
      <c r="B110" s="281"/>
      <c r="C110" s="258" t="s">
        <v>452</v>
      </c>
      <c r="D110" s="258"/>
      <c r="E110" s="258"/>
      <c r="F110" s="279" t="s">
        <v>439</v>
      </c>
      <c r="G110" s="258"/>
      <c r="H110" s="258" t="s">
        <v>473</v>
      </c>
      <c r="I110" s="258" t="s">
        <v>435</v>
      </c>
      <c r="J110" s="258">
        <v>50</v>
      </c>
      <c r="K110" s="270"/>
    </row>
    <row r="111" spans="2:11" s="1" customFormat="1" ht="15" customHeight="1">
      <c r="B111" s="281"/>
      <c r="C111" s="258" t="s">
        <v>460</v>
      </c>
      <c r="D111" s="258"/>
      <c r="E111" s="258"/>
      <c r="F111" s="279" t="s">
        <v>439</v>
      </c>
      <c r="G111" s="258"/>
      <c r="H111" s="258" t="s">
        <v>473</v>
      </c>
      <c r="I111" s="258" t="s">
        <v>435</v>
      </c>
      <c r="J111" s="258">
        <v>50</v>
      </c>
      <c r="K111" s="270"/>
    </row>
    <row r="112" spans="2:11" s="1" customFormat="1" ht="15" customHeight="1">
      <c r="B112" s="281"/>
      <c r="C112" s="258" t="s">
        <v>458</v>
      </c>
      <c r="D112" s="258"/>
      <c r="E112" s="258"/>
      <c r="F112" s="279" t="s">
        <v>439</v>
      </c>
      <c r="G112" s="258"/>
      <c r="H112" s="258" t="s">
        <v>473</v>
      </c>
      <c r="I112" s="258" t="s">
        <v>435</v>
      </c>
      <c r="J112" s="258">
        <v>50</v>
      </c>
      <c r="K112" s="270"/>
    </row>
    <row r="113" spans="2:11" s="1" customFormat="1" ht="15" customHeight="1">
      <c r="B113" s="281"/>
      <c r="C113" s="258" t="s">
        <v>60</v>
      </c>
      <c r="D113" s="258"/>
      <c r="E113" s="258"/>
      <c r="F113" s="279" t="s">
        <v>433</v>
      </c>
      <c r="G113" s="258"/>
      <c r="H113" s="258" t="s">
        <v>474</v>
      </c>
      <c r="I113" s="258" t="s">
        <v>435</v>
      </c>
      <c r="J113" s="258">
        <v>20</v>
      </c>
      <c r="K113" s="270"/>
    </row>
    <row r="114" spans="2:11" s="1" customFormat="1" ht="15" customHeight="1">
      <c r="B114" s="281"/>
      <c r="C114" s="258" t="s">
        <v>475</v>
      </c>
      <c r="D114" s="258"/>
      <c r="E114" s="258"/>
      <c r="F114" s="279" t="s">
        <v>433</v>
      </c>
      <c r="G114" s="258"/>
      <c r="H114" s="258" t="s">
        <v>476</v>
      </c>
      <c r="I114" s="258" t="s">
        <v>435</v>
      </c>
      <c r="J114" s="258">
        <v>120</v>
      </c>
      <c r="K114" s="270"/>
    </row>
    <row r="115" spans="2:11" s="1" customFormat="1" ht="15" customHeight="1">
      <c r="B115" s="281"/>
      <c r="C115" s="258" t="s">
        <v>45</v>
      </c>
      <c r="D115" s="258"/>
      <c r="E115" s="258"/>
      <c r="F115" s="279" t="s">
        <v>433</v>
      </c>
      <c r="G115" s="258"/>
      <c r="H115" s="258" t="s">
        <v>477</v>
      </c>
      <c r="I115" s="258" t="s">
        <v>468</v>
      </c>
      <c r="J115" s="258"/>
      <c r="K115" s="270"/>
    </row>
    <row r="116" spans="2:11" s="1" customFormat="1" ht="15" customHeight="1">
      <c r="B116" s="281"/>
      <c r="C116" s="258" t="s">
        <v>55</v>
      </c>
      <c r="D116" s="258"/>
      <c r="E116" s="258"/>
      <c r="F116" s="279" t="s">
        <v>433</v>
      </c>
      <c r="G116" s="258"/>
      <c r="H116" s="258" t="s">
        <v>478</v>
      </c>
      <c r="I116" s="258" t="s">
        <v>468</v>
      </c>
      <c r="J116" s="258"/>
      <c r="K116" s="270"/>
    </row>
    <row r="117" spans="2:11" s="1" customFormat="1" ht="15" customHeight="1">
      <c r="B117" s="281"/>
      <c r="C117" s="258" t="s">
        <v>64</v>
      </c>
      <c r="D117" s="258"/>
      <c r="E117" s="258"/>
      <c r="F117" s="279" t="s">
        <v>433</v>
      </c>
      <c r="G117" s="258"/>
      <c r="H117" s="258" t="s">
        <v>479</v>
      </c>
      <c r="I117" s="258" t="s">
        <v>480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82" t="s">
        <v>481</v>
      </c>
      <c r="D122" s="382"/>
      <c r="E122" s="382"/>
      <c r="F122" s="382"/>
      <c r="G122" s="382"/>
      <c r="H122" s="382"/>
      <c r="I122" s="382"/>
      <c r="J122" s="382"/>
      <c r="K122" s="298"/>
    </row>
    <row r="123" spans="2:11" s="1" customFormat="1" ht="17.25" customHeight="1">
      <c r="B123" s="299"/>
      <c r="C123" s="271" t="s">
        <v>427</v>
      </c>
      <c r="D123" s="271"/>
      <c r="E123" s="271"/>
      <c r="F123" s="271" t="s">
        <v>428</v>
      </c>
      <c r="G123" s="272"/>
      <c r="H123" s="271" t="s">
        <v>61</v>
      </c>
      <c r="I123" s="271" t="s">
        <v>64</v>
      </c>
      <c r="J123" s="271" t="s">
        <v>429</v>
      </c>
      <c r="K123" s="300"/>
    </row>
    <row r="124" spans="2:11" s="1" customFormat="1" ht="17.25" customHeight="1">
      <c r="B124" s="299"/>
      <c r="C124" s="273" t="s">
        <v>430</v>
      </c>
      <c r="D124" s="273"/>
      <c r="E124" s="273"/>
      <c r="F124" s="274" t="s">
        <v>431</v>
      </c>
      <c r="G124" s="275"/>
      <c r="H124" s="273"/>
      <c r="I124" s="273"/>
      <c r="J124" s="273" t="s">
        <v>432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436</v>
      </c>
      <c r="D126" s="278"/>
      <c r="E126" s="278"/>
      <c r="F126" s="279" t="s">
        <v>433</v>
      </c>
      <c r="G126" s="258"/>
      <c r="H126" s="258" t="s">
        <v>473</v>
      </c>
      <c r="I126" s="258" t="s">
        <v>435</v>
      </c>
      <c r="J126" s="258">
        <v>120</v>
      </c>
      <c r="K126" s="304"/>
    </row>
    <row r="127" spans="2:11" s="1" customFormat="1" ht="15" customHeight="1">
      <c r="B127" s="301"/>
      <c r="C127" s="258" t="s">
        <v>482</v>
      </c>
      <c r="D127" s="258"/>
      <c r="E127" s="258"/>
      <c r="F127" s="279" t="s">
        <v>433</v>
      </c>
      <c r="G127" s="258"/>
      <c r="H127" s="258" t="s">
        <v>483</v>
      </c>
      <c r="I127" s="258" t="s">
        <v>435</v>
      </c>
      <c r="J127" s="258" t="s">
        <v>484</v>
      </c>
      <c r="K127" s="304"/>
    </row>
    <row r="128" spans="2:11" s="1" customFormat="1" ht="15" customHeight="1">
      <c r="B128" s="301"/>
      <c r="C128" s="258" t="s">
        <v>93</v>
      </c>
      <c r="D128" s="258"/>
      <c r="E128" s="258"/>
      <c r="F128" s="279" t="s">
        <v>433</v>
      </c>
      <c r="G128" s="258"/>
      <c r="H128" s="258" t="s">
        <v>485</v>
      </c>
      <c r="I128" s="258" t="s">
        <v>435</v>
      </c>
      <c r="J128" s="258" t="s">
        <v>484</v>
      </c>
      <c r="K128" s="304"/>
    </row>
    <row r="129" spans="2:11" s="1" customFormat="1" ht="15" customHeight="1">
      <c r="B129" s="301"/>
      <c r="C129" s="258" t="s">
        <v>444</v>
      </c>
      <c r="D129" s="258"/>
      <c r="E129" s="258"/>
      <c r="F129" s="279" t="s">
        <v>439</v>
      </c>
      <c r="G129" s="258"/>
      <c r="H129" s="258" t="s">
        <v>445</v>
      </c>
      <c r="I129" s="258" t="s">
        <v>435</v>
      </c>
      <c r="J129" s="258">
        <v>15</v>
      </c>
      <c r="K129" s="304"/>
    </row>
    <row r="130" spans="2:11" s="1" customFormat="1" ht="15" customHeight="1">
      <c r="B130" s="301"/>
      <c r="C130" s="282" t="s">
        <v>446</v>
      </c>
      <c r="D130" s="282"/>
      <c r="E130" s="282"/>
      <c r="F130" s="283" t="s">
        <v>439</v>
      </c>
      <c r="G130" s="282"/>
      <c r="H130" s="282" t="s">
        <v>447</v>
      </c>
      <c r="I130" s="282" t="s">
        <v>435</v>
      </c>
      <c r="J130" s="282">
        <v>15</v>
      </c>
      <c r="K130" s="304"/>
    </row>
    <row r="131" spans="2:11" s="1" customFormat="1" ht="15" customHeight="1">
      <c r="B131" s="301"/>
      <c r="C131" s="282" t="s">
        <v>448</v>
      </c>
      <c r="D131" s="282"/>
      <c r="E131" s="282"/>
      <c r="F131" s="283" t="s">
        <v>439</v>
      </c>
      <c r="G131" s="282"/>
      <c r="H131" s="282" t="s">
        <v>449</v>
      </c>
      <c r="I131" s="282" t="s">
        <v>435</v>
      </c>
      <c r="J131" s="282">
        <v>20</v>
      </c>
      <c r="K131" s="304"/>
    </row>
    <row r="132" spans="2:11" s="1" customFormat="1" ht="15" customHeight="1">
      <c r="B132" s="301"/>
      <c r="C132" s="282" t="s">
        <v>450</v>
      </c>
      <c r="D132" s="282"/>
      <c r="E132" s="282"/>
      <c r="F132" s="283" t="s">
        <v>439</v>
      </c>
      <c r="G132" s="282"/>
      <c r="H132" s="282" t="s">
        <v>451</v>
      </c>
      <c r="I132" s="282" t="s">
        <v>435</v>
      </c>
      <c r="J132" s="282">
        <v>20</v>
      </c>
      <c r="K132" s="304"/>
    </row>
    <row r="133" spans="2:11" s="1" customFormat="1" ht="15" customHeight="1">
      <c r="B133" s="301"/>
      <c r="C133" s="258" t="s">
        <v>438</v>
      </c>
      <c r="D133" s="258"/>
      <c r="E133" s="258"/>
      <c r="F133" s="279" t="s">
        <v>439</v>
      </c>
      <c r="G133" s="258"/>
      <c r="H133" s="258" t="s">
        <v>473</v>
      </c>
      <c r="I133" s="258" t="s">
        <v>435</v>
      </c>
      <c r="J133" s="258">
        <v>50</v>
      </c>
      <c r="K133" s="304"/>
    </row>
    <row r="134" spans="2:11" s="1" customFormat="1" ht="15" customHeight="1">
      <c r="B134" s="301"/>
      <c r="C134" s="258" t="s">
        <v>452</v>
      </c>
      <c r="D134" s="258"/>
      <c r="E134" s="258"/>
      <c r="F134" s="279" t="s">
        <v>439</v>
      </c>
      <c r="G134" s="258"/>
      <c r="H134" s="258" t="s">
        <v>473</v>
      </c>
      <c r="I134" s="258" t="s">
        <v>435</v>
      </c>
      <c r="J134" s="258">
        <v>50</v>
      </c>
      <c r="K134" s="304"/>
    </row>
    <row r="135" spans="2:11" s="1" customFormat="1" ht="15" customHeight="1">
      <c r="B135" s="301"/>
      <c r="C135" s="258" t="s">
        <v>458</v>
      </c>
      <c r="D135" s="258"/>
      <c r="E135" s="258"/>
      <c r="F135" s="279" t="s">
        <v>439</v>
      </c>
      <c r="G135" s="258"/>
      <c r="H135" s="258" t="s">
        <v>473</v>
      </c>
      <c r="I135" s="258" t="s">
        <v>435</v>
      </c>
      <c r="J135" s="258">
        <v>50</v>
      </c>
      <c r="K135" s="304"/>
    </row>
    <row r="136" spans="2:11" s="1" customFormat="1" ht="15" customHeight="1">
      <c r="B136" s="301"/>
      <c r="C136" s="258" t="s">
        <v>460</v>
      </c>
      <c r="D136" s="258"/>
      <c r="E136" s="258"/>
      <c r="F136" s="279" t="s">
        <v>439</v>
      </c>
      <c r="G136" s="258"/>
      <c r="H136" s="258" t="s">
        <v>473</v>
      </c>
      <c r="I136" s="258" t="s">
        <v>435</v>
      </c>
      <c r="J136" s="258">
        <v>50</v>
      </c>
      <c r="K136" s="304"/>
    </row>
    <row r="137" spans="2:11" s="1" customFormat="1" ht="15" customHeight="1">
      <c r="B137" s="301"/>
      <c r="C137" s="258" t="s">
        <v>461</v>
      </c>
      <c r="D137" s="258"/>
      <c r="E137" s="258"/>
      <c r="F137" s="279" t="s">
        <v>439</v>
      </c>
      <c r="G137" s="258"/>
      <c r="H137" s="258" t="s">
        <v>486</v>
      </c>
      <c r="I137" s="258" t="s">
        <v>435</v>
      </c>
      <c r="J137" s="258">
        <v>255</v>
      </c>
      <c r="K137" s="304"/>
    </row>
    <row r="138" spans="2:11" s="1" customFormat="1" ht="15" customHeight="1">
      <c r="B138" s="301"/>
      <c r="C138" s="258" t="s">
        <v>463</v>
      </c>
      <c r="D138" s="258"/>
      <c r="E138" s="258"/>
      <c r="F138" s="279" t="s">
        <v>433</v>
      </c>
      <c r="G138" s="258"/>
      <c r="H138" s="258" t="s">
        <v>487</v>
      </c>
      <c r="I138" s="258" t="s">
        <v>465</v>
      </c>
      <c r="J138" s="258"/>
      <c r="K138" s="304"/>
    </row>
    <row r="139" spans="2:11" s="1" customFormat="1" ht="15" customHeight="1">
      <c r="B139" s="301"/>
      <c r="C139" s="258" t="s">
        <v>466</v>
      </c>
      <c r="D139" s="258"/>
      <c r="E139" s="258"/>
      <c r="F139" s="279" t="s">
        <v>433</v>
      </c>
      <c r="G139" s="258"/>
      <c r="H139" s="258" t="s">
        <v>488</v>
      </c>
      <c r="I139" s="258" t="s">
        <v>468</v>
      </c>
      <c r="J139" s="258"/>
      <c r="K139" s="304"/>
    </row>
    <row r="140" spans="2:11" s="1" customFormat="1" ht="15" customHeight="1">
      <c r="B140" s="301"/>
      <c r="C140" s="258" t="s">
        <v>469</v>
      </c>
      <c r="D140" s="258"/>
      <c r="E140" s="258"/>
      <c r="F140" s="279" t="s">
        <v>433</v>
      </c>
      <c r="G140" s="258"/>
      <c r="H140" s="258" t="s">
        <v>469</v>
      </c>
      <c r="I140" s="258" t="s">
        <v>468</v>
      </c>
      <c r="J140" s="258"/>
      <c r="K140" s="304"/>
    </row>
    <row r="141" spans="2:11" s="1" customFormat="1" ht="15" customHeight="1">
      <c r="B141" s="301"/>
      <c r="C141" s="258" t="s">
        <v>45</v>
      </c>
      <c r="D141" s="258"/>
      <c r="E141" s="258"/>
      <c r="F141" s="279" t="s">
        <v>433</v>
      </c>
      <c r="G141" s="258"/>
      <c r="H141" s="258" t="s">
        <v>489</v>
      </c>
      <c r="I141" s="258" t="s">
        <v>468</v>
      </c>
      <c r="J141" s="258"/>
      <c r="K141" s="304"/>
    </row>
    <row r="142" spans="2:11" s="1" customFormat="1" ht="15" customHeight="1">
      <c r="B142" s="301"/>
      <c r="C142" s="258" t="s">
        <v>490</v>
      </c>
      <c r="D142" s="258"/>
      <c r="E142" s="258"/>
      <c r="F142" s="279" t="s">
        <v>433</v>
      </c>
      <c r="G142" s="258"/>
      <c r="H142" s="258" t="s">
        <v>491</v>
      </c>
      <c r="I142" s="258" t="s">
        <v>468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81" t="s">
        <v>492</v>
      </c>
      <c r="D147" s="381"/>
      <c r="E147" s="381"/>
      <c r="F147" s="381"/>
      <c r="G147" s="381"/>
      <c r="H147" s="381"/>
      <c r="I147" s="381"/>
      <c r="J147" s="381"/>
      <c r="K147" s="270"/>
    </row>
    <row r="148" spans="2:11" s="1" customFormat="1" ht="17.25" customHeight="1">
      <c r="B148" s="269"/>
      <c r="C148" s="271" t="s">
        <v>427</v>
      </c>
      <c r="D148" s="271"/>
      <c r="E148" s="271"/>
      <c r="F148" s="271" t="s">
        <v>428</v>
      </c>
      <c r="G148" s="272"/>
      <c r="H148" s="271" t="s">
        <v>61</v>
      </c>
      <c r="I148" s="271" t="s">
        <v>64</v>
      </c>
      <c r="J148" s="271" t="s">
        <v>429</v>
      </c>
      <c r="K148" s="270"/>
    </row>
    <row r="149" spans="2:11" s="1" customFormat="1" ht="17.25" customHeight="1">
      <c r="B149" s="269"/>
      <c r="C149" s="273" t="s">
        <v>430</v>
      </c>
      <c r="D149" s="273"/>
      <c r="E149" s="273"/>
      <c r="F149" s="274" t="s">
        <v>431</v>
      </c>
      <c r="G149" s="275"/>
      <c r="H149" s="273"/>
      <c r="I149" s="273"/>
      <c r="J149" s="273" t="s">
        <v>432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436</v>
      </c>
      <c r="D151" s="258"/>
      <c r="E151" s="258"/>
      <c r="F151" s="309" t="s">
        <v>433</v>
      </c>
      <c r="G151" s="258"/>
      <c r="H151" s="308" t="s">
        <v>473</v>
      </c>
      <c r="I151" s="308" t="s">
        <v>435</v>
      </c>
      <c r="J151" s="308">
        <v>120</v>
      </c>
      <c r="K151" s="304"/>
    </row>
    <row r="152" spans="2:11" s="1" customFormat="1" ht="15" customHeight="1">
      <c r="B152" s="281"/>
      <c r="C152" s="308" t="s">
        <v>482</v>
      </c>
      <c r="D152" s="258"/>
      <c r="E152" s="258"/>
      <c r="F152" s="309" t="s">
        <v>433</v>
      </c>
      <c r="G152" s="258"/>
      <c r="H152" s="308" t="s">
        <v>493</v>
      </c>
      <c r="I152" s="308" t="s">
        <v>435</v>
      </c>
      <c r="J152" s="308" t="s">
        <v>484</v>
      </c>
      <c r="K152" s="304"/>
    </row>
    <row r="153" spans="2:11" s="1" customFormat="1" ht="15" customHeight="1">
      <c r="B153" s="281"/>
      <c r="C153" s="308" t="s">
        <v>93</v>
      </c>
      <c r="D153" s="258"/>
      <c r="E153" s="258"/>
      <c r="F153" s="309" t="s">
        <v>433</v>
      </c>
      <c r="G153" s="258"/>
      <c r="H153" s="308" t="s">
        <v>494</v>
      </c>
      <c r="I153" s="308" t="s">
        <v>435</v>
      </c>
      <c r="J153" s="308" t="s">
        <v>484</v>
      </c>
      <c r="K153" s="304"/>
    </row>
    <row r="154" spans="2:11" s="1" customFormat="1" ht="15" customHeight="1">
      <c r="B154" s="281"/>
      <c r="C154" s="308" t="s">
        <v>438</v>
      </c>
      <c r="D154" s="258"/>
      <c r="E154" s="258"/>
      <c r="F154" s="309" t="s">
        <v>439</v>
      </c>
      <c r="G154" s="258"/>
      <c r="H154" s="308" t="s">
        <v>473</v>
      </c>
      <c r="I154" s="308" t="s">
        <v>435</v>
      </c>
      <c r="J154" s="308">
        <v>50</v>
      </c>
      <c r="K154" s="304"/>
    </row>
    <row r="155" spans="2:11" s="1" customFormat="1" ht="15" customHeight="1">
      <c r="B155" s="281"/>
      <c r="C155" s="308" t="s">
        <v>441</v>
      </c>
      <c r="D155" s="258"/>
      <c r="E155" s="258"/>
      <c r="F155" s="309" t="s">
        <v>433</v>
      </c>
      <c r="G155" s="258"/>
      <c r="H155" s="308" t="s">
        <v>473</v>
      </c>
      <c r="I155" s="308" t="s">
        <v>443</v>
      </c>
      <c r="J155" s="308"/>
      <c r="K155" s="304"/>
    </row>
    <row r="156" spans="2:11" s="1" customFormat="1" ht="15" customHeight="1">
      <c r="B156" s="281"/>
      <c r="C156" s="308" t="s">
        <v>452</v>
      </c>
      <c r="D156" s="258"/>
      <c r="E156" s="258"/>
      <c r="F156" s="309" t="s">
        <v>439</v>
      </c>
      <c r="G156" s="258"/>
      <c r="H156" s="308" t="s">
        <v>473</v>
      </c>
      <c r="I156" s="308" t="s">
        <v>435</v>
      </c>
      <c r="J156" s="308">
        <v>50</v>
      </c>
      <c r="K156" s="304"/>
    </row>
    <row r="157" spans="2:11" s="1" customFormat="1" ht="15" customHeight="1">
      <c r="B157" s="281"/>
      <c r="C157" s="308" t="s">
        <v>460</v>
      </c>
      <c r="D157" s="258"/>
      <c r="E157" s="258"/>
      <c r="F157" s="309" t="s">
        <v>439</v>
      </c>
      <c r="G157" s="258"/>
      <c r="H157" s="308" t="s">
        <v>473</v>
      </c>
      <c r="I157" s="308" t="s">
        <v>435</v>
      </c>
      <c r="J157" s="308">
        <v>50</v>
      </c>
      <c r="K157" s="304"/>
    </row>
    <row r="158" spans="2:11" s="1" customFormat="1" ht="15" customHeight="1">
      <c r="B158" s="281"/>
      <c r="C158" s="308" t="s">
        <v>458</v>
      </c>
      <c r="D158" s="258"/>
      <c r="E158" s="258"/>
      <c r="F158" s="309" t="s">
        <v>439</v>
      </c>
      <c r="G158" s="258"/>
      <c r="H158" s="308" t="s">
        <v>473</v>
      </c>
      <c r="I158" s="308" t="s">
        <v>435</v>
      </c>
      <c r="J158" s="308">
        <v>50</v>
      </c>
      <c r="K158" s="304"/>
    </row>
    <row r="159" spans="2:11" s="1" customFormat="1" ht="15" customHeight="1">
      <c r="B159" s="281"/>
      <c r="C159" s="308" t="s">
        <v>107</v>
      </c>
      <c r="D159" s="258"/>
      <c r="E159" s="258"/>
      <c r="F159" s="309" t="s">
        <v>433</v>
      </c>
      <c r="G159" s="258"/>
      <c r="H159" s="308" t="s">
        <v>495</v>
      </c>
      <c r="I159" s="308" t="s">
        <v>435</v>
      </c>
      <c r="J159" s="308" t="s">
        <v>496</v>
      </c>
      <c r="K159" s="304"/>
    </row>
    <row r="160" spans="2:11" s="1" customFormat="1" ht="15" customHeight="1">
      <c r="B160" s="281"/>
      <c r="C160" s="308" t="s">
        <v>497</v>
      </c>
      <c r="D160" s="258"/>
      <c r="E160" s="258"/>
      <c r="F160" s="309" t="s">
        <v>433</v>
      </c>
      <c r="G160" s="258"/>
      <c r="H160" s="308" t="s">
        <v>498</v>
      </c>
      <c r="I160" s="308" t="s">
        <v>468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82" t="s">
        <v>499</v>
      </c>
      <c r="D165" s="382"/>
      <c r="E165" s="382"/>
      <c r="F165" s="382"/>
      <c r="G165" s="382"/>
      <c r="H165" s="382"/>
      <c r="I165" s="382"/>
      <c r="J165" s="382"/>
      <c r="K165" s="251"/>
    </row>
    <row r="166" spans="2:11" s="1" customFormat="1" ht="17.25" customHeight="1">
      <c r="B166" s="250"/>
      <c r="C166" s="271" t="s">
        <v>427</v>
      </c>
      <c r="D166" s="271"/>
      <c r="E166" s="271"/>
      <c r="F166" s="271" t="s">
        <v>428</v>
      </c>
      <c r="G166" s="313"/>
      <c r="H166" s="314" t="s">
        <v>61</v>
      </c>
      <c r="I166" s="314" t="s">
        <v>64</v>
      </c>
      <c r="J166" s="271" t="s">
        <v>429</v>
      </c>
      <c r="K166" s="251"/>
    </row>
    <row r="167" spans="2:11" s="1" customFormat="1" ht="17.25" customHeight="1">
      <c r="B167" s="252"/>
      <c r="C167" s="273" t="s">
        <v>430</v>
      </c>
      <c r="D167" s="273"/>
      <c r="E167" s="273"/>
      <c r="F167" s="274" t="s">
        <v>431</v>
      </c>
      <c r="G167" s="315"/>
      <c r="H167" s="316"/>
      <c r="I167" s="316"/>
      <c r="J167" s="273" t="s">
        <v>432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436</v>
      </c>
      <c r="D169" s="258"/>
      <c r="E169" s="258"/>
      <c r="F169" s="279" t="s">
        <v>433</v>
      </c>
      <c r="G169" s="258"/>
      <c r="H169" s="258" t="s">
        <v>473</v>
      </c>
      <c r="I169" s="258" t="s">
        <v>435</v>
      </c>
      <c r="J169" s="258">
        <v>120</v>
      </c>
      <c r="K169" s="304"/>
    </row>
    <row r="170" spans="2:11" s="1" customFormat="1" ht="15" customHeight="1">
      <c r="B170" s="281"/>
      <c r="C170" s="258" t="s">
        <v>482</v>
      </c>
      <c r="D170" s="258"/>
      <c r="E170" s="258"/>
      <c r="F170" s="279" t="s">
        <v>433</v>
      </c>
      <c r="G170" s="258"/>
      <c r="H170" s="258" t="s">
        <v>483</v>
      </c>
      <c r="I170" s="258" t="s">
        <v>435</v>
      </c>
      <c r="J170" s="258" t="s">
        <v>484</v>
      </c>
      <c r="K170" s="304"/>
    </row>
    <row r="171" spans="2:11" s="1" customFormat="1" ht="15" customHeight="1">
      <c r="B171" s="281"/>
      <c r="C171" s="258" t="s">
        <v>93</v>
      </c>
      <c r="D171" s="258"/>
      <c r="E171" s="258"/>
      <c r="F171" s="279" t="s">
        <v>433</v>
      </c>
      <c r="G171" s="258"/>
      <c r="H171" s="258" t="s">
        <v>500</v>
      </c>
      <c r="I171" s="258" t="s">
        <v>435</v>
      </c>
      <c r="J171" s="258" t="s">
        <v>484</v>
      </c>
      <c r="K171" s="304"/>
    </row>
    <row r="172" spans="2:11" s="1" customFormat="1" ht="15" customHeight="1">
      <c r="B172" s="281"/>
      <c r="C172" s="258" t="s">
        <v>438</v>
      </c>
      <c r="D172" s="258"/>
      <c r="E172" s="258"/>
      <c r="F172" s="279" t="s">
        <v>439</v>
      </c>
      <c r="G172" s="258"/>
      <c r="H172" s="258" t="s">
        <v>500</v>
      </c>
      <c r="I172" s="258" t="s">
        <v>435</v>
      </c>
      <c r="J172" s="258">
        <v>50</v>
      </c>
      <c r="K172" s="304"/>
    </row>
    <row r="173" spans="2:11" s="1" customFormat="1" ht="15" customHeight="1">
      <c r="B173" s="281"/>
      <c r="C173" s="258" t="s">
        <v>441</v>
      </c>
      <c r="D173" s="258"/>
      <c r="E173" s="258"/>
      <c r="F173" s="279" t="s">
        <v>433</v>
      </c>
      <c r="G173" s="258"/>
      <c r="H173" s="258" t="s">
        <v>500</v>
      </c>
      <c r="I173" s="258" t="s">
        <v>443</v>
      </c>
      <c r="J173" s="258"/>
      <c r="K173" s="304"/>
    </row>
    <row r="174" spans="2:11" s="1" customFormat="1" ht="15" customHeight="1">
      <c r="B174" s="281"/>
      <c r="C174" s="258" t="s">
        <v>452</v>
      </c>
      <c r="D174" s="258"/>
      <c r="E174" s="258"/>
      <c r="F174" s="279" t="s">
        <v>439</v>
      </c>
      <c r="G174" s="258"/>
      <c r="H174" s="258" t="s">
        <v>500</v>
      </c>
      <c r="I174" s="258" t="s">
        <v>435</v>
      </c>
      <c r="J174" s="258">
        <v>50</v>
      </c>
      <c r="K174" s="304"/>
    </row>
    <row r="175" spans="2:11" s="1" customFormat="1" ht="15" customHeight="1">
      <c r="B175" s="281"/>
      <c r="C175" s="258" t="s">
        <v>460</v>
      </c>
      <c r="D175" s="258"/>
      <c r="E175" s="258"/>
      <c r="F175" s="279" t="s">
        <v>439</v>
      </c>
      <c r="G175" s="258"/>
      <c r="H175" s="258" t="s">
        <v>500</v>
      </c>
      <c r="I175" s="258" t="s">
        <v>435</v>
      </c>
      <c r="J175" s="258">
        <v>50</v>
      </c>
      <c r="K175" s="304"/>
    </row>
    <row r="176" spans="2:11" s="1" customFormat="1" ht="15" customHeight="1">
      <c r="B176" s="281"/>
      <c r="C176" s="258" t="s">
        <v>458</v>
      </c>
      <c r="D176" s="258"/>
      <c r="E176" s="258"/>
      <c r="F176" s="279" t="s">
        <v>439</v>
      </c>
      <c r="G176" s="258"/>
      <c r="H176" s="258" t="s">
        <v>500</v>
      </c>
      <c r="I176" s="258" t="s">
        <v>435</v>
      </c>
      <c r="J176" s="258">
        <v>50</v>
      </c>
      <c r="K176" s="304"/>
    </row>
    <row r="177" spans="2:11" s="1" customFormat="1" ht="15" customHeight="1">
      <c r="B177" s="281"/>
      <c r="C177" s="258" t="s">
        <v>115</v>
      </c>
      <c r="D177" s="258"/>
      <c r="E177" s="258"/>
      <c r="F177" s="279" t="s">
        <v>433</v>
      </c>
      <c r="G177" s="258"/>
      <c r="H177" s="258" t="s">
        <v>501</v>
      </c>
      <c r="I177" s="258" t="s">
        <v>502</v>
      </c>
      <c r="J177" s="258"/>
      <c r="K177" s="304"/>
    </row>
    <row r="178" spans="2:11" s="1" customFormat="1" ht="15" customHeight="1">
      <c r="B178" s="281"/>
      <c r="C178" s="258" t="s">
        <v>64</v>
      </c>
      <c r="D178" s="258"/>
      <c r="E178" s="258"/>
      <c r="F178" s="279" t="s">
        <v>433</v>
      </c>
      <c r="G178" s="258"/>
      <c r="H178" s="258" t="s">
        <v>503</v>
      </c>
      <c r="I178" s="258" t="s">
        <v>504</v>
      </c>
      <c r="J178" s="258">
        <v>1</v>
      </c>
      <c r="K178" s="304"/>
    </row>
    <row r="179" spans="2:11" s="1" customFormat="1" ht="15" customHeight="1">
      <c r="B179" s="281"/>
      <c r="C179" s="258" t="s">
        <v>60</v>
      </c>
      <c r="D179" s="258"/>
      <c r="E179" s="258"/>
      <c r="F179" s="279" t="s">
        <v>433</v>
      </c>
      <c r="G179" s="258"/>
      <c r="H179" s="258" t="s">
        <v>505</v>
      </c>
      <c r="I179" s="258" t="s">
        <v>435</v>
      </c>
      <c r="J179" s="258">
        <v>20</v>
      </c>
      <c r="K179" s="304"/>
    </row>
    <row r="180" spans="2:11" s="1" customFormat="1" ht="15" customHeight="1">
      <c r="B180" s="281"/>
      <c r="C180" s="258" t="s">
        <v>61</v>
      </c>
      <c r="D180" s="258"/>
      <c r="E180" s="258"/>
      <c r="F180" s="279" t="s">
        <v>433</v>
      </c>
      <c r="G180" s="258"/>
      <c r="H180" s="258" t="s">
        <v>506</v>
      </c>
      <c r="I180" s="258" t="s">
        <v>435</v>
      </c>
      <c r="J180" s="258">
        <v>255</v>
      </c>
      <c r="K180" s="304"/>
    </row>
    <row r="181" spans="2:11" s="1" customFormat="1" ht="15" customHeight="1">
      <c r="B181" s="281"/>
      <c r="C181" s="258" t="s">
        <v>116</v>
      </c>
      <c r="D181" s="258"/>
      <c r="E181" s="258"/>
      <c r="F181" s="279" t="s">
        <v>433</v>
      </c>
      <c r="G181" s="258"/>
      <c r="H181" s="258" t="s">
        <v>397</v>
      </c>
      <c r="I181" s="258" t="s">
        <v>435</v>
      </c>
      <c r="J181" s="258">
        <v>10</v>
      </c>
      <c r="K181" s="304"/>
    </row>
    <row r="182" spans="2:11" s="1" customFormat="1" ht="15" customHeight="1">
      <c r="B182" s="281"/>
      <c r="C182" s="258" t="s">
        <v>117</v>
      </c>
      <c r="D182" s="258"/>
      <c r="E182" s="258"/>
      <c r="F182" s="279" t="s">
        <v>433</v>
      </c>
      <c r="G182" s="258"/>
      <c r="H182" s="258" t="s">
        <v>507</v>
      </c>
      <c r="I182" s="258" t="s">
        <v>468</v>
      </c>
      <c r="J182" s="258"/>
      <c r="K182" s="304"/>
    </row>
    <row r="183" spans="2:11" s="1" customFormat="1" ht="15" customHeight="1">
      <c r="B183" s="281"/>
      <c r="C183" s="258" t="s">
        <v>508</v>
      </c>
      <c r="D183" s="258"/>
      <c r="E183" s="258"/>
      <c r="F183" s="279" t="s">
        <v>433</v>
      </c>
      <c r="G183" s="258"/>
      <c r="H183" s="258" t="s">
        <v>509</v>
      </c>
      <c r="I183" s="258" t="s">
        <v>468</v>
      </c>
      <c r="J183" s="258"/>
      <c r="K183" s="304"/>
    </row>
    <row r="184" spans="2:11" s="1" customFormat="1" ht="15" customHeight="1">
      <c r="B184" s="281"/>
      <c r="C184" s="258" t="s">
        <v>497</v>
      </c>
      <c r="D184" s="258"/>
      <c r="E184" s="258"/>
      <c r="F184" s="279" t="s">
        <v>433</v>
      </c>
      <c r="G184" s="258"/>
      <c r="H184" s="258" t="s">
        <v>510</v>
      </c>
      <c r="I184" s="258" t="s">
        <v>468</v>
      </c>
      <c r="J184" s="258"/>
      <c r="K184" s="304"/>
    </row>
    <row r="185" spans="2:11" s="1" customFormat="1" ht="15" customHeight="1">
      <c r="B185" s="281"/>
      <c r="C185" s="258" t="s">
        <v>119</v>
      </c>
      <c r="D185" s="258"/>
      <c r="E185" s="258"/>
      <c r="F185" s="279" t="s">
        <v>439</v>
      </c>
      <c r="G185" s="258"/>
      <c r="H185" s="258" t="s">
        <v>511</v>
      </c>
      <c r="I185" s="258" t="s">
        <v>435</v>
      </c>
      <c r="J185" s="258">
        <v>50</v>
      </c>
      <c r="K185" s="304"/>
    </row>
    <row r="186" spans="2:11" s="1" customFormat="1" ht="15" customHeight="1">
      <c r="B186" s="281"/>
      <c r="C186" s="258" t="s">
        <v>512</v>
      </c>
      <c r="D186" s="258"/>
      <c r="E186" s="258"/>
      <c r="F186" s="279" t="s">
        <v>439</v>
      </c>
      <c r="G186" s="258"/>
      <c r="H186" s="258" t="s">
        <v>513</v>
      </c>
      <c r="I186" s="258" t="s">
        <v>514</v>
      </c>
      <c r="J186" s="258"/>
      <c r="K186" s="304"/>
    </row>
    <row r="187" spans="2:11" s="1" customFormat="1" ht="15" customHeight="1">
      <c r="B187" s="281"/>
      <c r="C187" s="258" t="s">
        <v>515</v>
      </c>
      <c r="D187" s="258"/>
      <c r="E187" s="258"/>
      <c r="F187" s="279" t="s">
        <v>439</v>
      </c>
      <c r="G187" s="258"/>
      <c r="H187" s="258" t="s">
        <v>516</v>
      </c>
      <c r="I187" s="258" t="s">
        <v>514</v>
      </c>
      <c r="J187" s="258"/>
      <c r="K187" s="304"/>
    </row>
    <row r="188" spans="2:11" s="1" customFormat="1" ht="15" customHeight="1">
      <c r="B188" s="281"/>
      <c r="C188" s="258" t="s">
        <v>517</v>
      </c>
      <c r="D188" s="258"/>
      <c r="E188" s="258"/>
      <c r="F188" s="279" t="s">
        <v>439</v>
      </c>
      <c r="G188" s="258"/>
      <c r="H188" s="258" t="s">
        <v>518</v>
      </c>
      <c r="I188" s="258" t="s">
        <v>514</v>
      </c>
      <c r="J188" s="258"/>
      <c r="K188" s="304"/>
    </row>
    <row r="189" spans="2:11" s="1" customFormat="1" ht="15" customHeight="1">
      <c r="B189" s="281"/>
      <c r="C189" s="317" t="s">
        <v>519</v>
      </c>
      <c r="D189" s="258"/>
      <c r="E189" s="258"/>
      <c r="F189" s="279" t="s">
        <v>439</v>
      </c>
      <c r="G189" s="258"/>
      <c r="H189" s="258" t="s">
        <v>520</v>
      </c>
      <c r="I189" s="258" t="s">
        <v>521</v>
      </c>
      <c r="J189" s="318" t="s">
        <v>522</v>
      </c>
      <c r="K189" s="304"/>
    </row>
    <row r="190" spans="2:11" s="1" customFormat="1" ht="15" customHeight="1">
      <c r="B190" s="281"/>
      <c r="C190" s="317" t="s">
        <v>49</v>
      </c>
      <c r="D190" s="258"/>
      <c r="E190" s="258"/>
      <c r="F190" s="279" t="s">
        <v>433</v>
      </c>
      <c r="G190" s="258"/>
      <c r="H190" s="255" t="s">
        <v>523</v>
      </c>
      <c r="I190" s="258" t="s">
        <v>524</v>
      </c>
      <c r="J190" s="258"/>
      <c r="K190" s="304"/>
    </row>
    <row r="191" spans="2:11" s="1" customFormat="1" ht="15" customHeight="1">
      <c r="B191" s="281"/>
      <c r="C191" s="317" t="s">
        <v>525</v>
      </c>
      <c r="D191" s="258"/>
      <c r="E191" s="258"/>
      <c r="F191" s="279" t="s">
        <v>433</v>
      </c>
      <c r="G191" s="258"/>
      <c r="H191" s="258" t="s">
        <v>526</v>
      </c>
      <c r="I191" s="258" t="s">
        <v>468</v>
      </c>
      <c r="J191" s="258"/>
      <c r="K191" s="304"/>
    </row>
    <row r="192" spans="2:11" s="1" customFormat="1" ht="15" customHeight="1">
      <c r="B192" s="281"/>
      <c r="C192" s="317" t="s">
        <v>527</v>
      </c>
      <c r="D192" s="258"/>
      <c r="E192" s="258"/>
      <c r="F192" s="279" t="s">
        <v>433</v>
      </c>
      <c r="G192" s="258"/>
      <c r="H192" s="258" t="s">
        <v>528</v>
      </c>
      <c r="I192" s="258" t="s">
        <v>468</v>
      </c>
      <c r="J192" s="258"/>
      <c r="K192" s="304"/>
    </row>
    <row r="193" spans="2:11" s="1" customFormat="1" ht="15" customHeight="1">
      <c r="B193" s="281"/>
      <c r="C193" s="317" t="s">
        <v>529</v>
      </c>
      <c r="D193" s="258"/>
      <c r="E193" s="258"/>
      <c r="F193" s="279" t="s">
        <v>439</v>
      </c>
      <c r="G193" s="258"/>
      <c r="H193" s="258" t="s">
        <v>530</v>
      </c>
      <c r="I193" s="258" t="s">
        <v>468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1">
      <c r="B199" s="250"/>
      <c r="C199" s="382" t="s">
        <v>531</v>
      </c>
      <c r="D199" s="382"/>
      <c r="E199" s="382"/>
      <c r="F199" s="382"/>
      <c r="G199" s="382"/>
      <c r="H199" s="382"/>
      <c r="I199" s="382"/>
      <c r="J199" s="382"/>
      <c r="K199" s="251"/>
    </row>
    <row r="200" spans="2:11" s="1" customFormat="1" ht="25.5" customHeight="1">
      <c r="B200" s="250"/>
      <c r="C200" s="320" t="s">
        <v>532</v>
      </c>
      <c r="D200" s="320"/>
      <c r="E200" s="320"/>
      <c r="F200" s="320" t="s">
        <v>533</v>
      </c>
      <c r="G200" s="321"/>
      <c r="H200" s="383" t="s">
        <v>534</v>
      </c>
      <c r="I200" s="383"/>
      <c r="J200" s="383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524</v>
      </c>
      <c r="D202" s="258"/>
      <c r="E202" s="258"/>
      <c r="F202" s="279" t="s">
        <v>50</v>
      </c>
      <c r="G202" s="258"/>
      <c r="H202" s="384" t="s">
        <v>535</v>
      </c>
      <c r="I202" s="384"/>
      <c r="J202" s="384"/>
      <c r="K202" s="304"/>
    </row>
    <row r="203" spans="2:11" s="1" customFormat="1" ht="15" customHeight="1">
      <c r="B203" s="281"/>
      <c r="C203" s="258"/>
      <c r="D203" s="258"/>
      <c r="E203" s="258"/>
      <c r="F203" s="279" t="s">
        <v>51</v>
      </c>
      <c r="G203" s="258"/>
      <c r="H203" s="384" t="s">
        <v>536</v>
      </c>
      <c r="I203" s="384"/>
      <c r="J203" s="384"/>
      <c r="K203" s="304"/>
    </row>
    <row r="204" spans="2:11" s="1" customFormat="1" ht="15" customHeight="1">
      <c r="B204" s="281"/>
      <c r="C204" s="258"/>
      <c r="D204" s="258"/>
      <c r="E204" s="258"/>
      <c r="F204" s="279" t="s">
        <v>54</v>
      </c>
      <c r="G204" s="258"/>
      <c r="H204" s="384" t="s">
        <v>537</v>
      </c>
      <c r="I204" s="384"/>
      <c r="J204" s="384"/>
      <c r="K204" s="304"/>
    </row>
    <row r="205" spans="2:11" s="1" customFormat="1" ht="15" customHeight="1">
      <c r="B205" s="281"/>
      <c r="C205" s="258"/>
      <c r="D205" s="258"/>
      <c r="E205" s="258"/>
      <c r="F205" s="279" t="s">
        <v>52</v>
      </c>
      <c r="G205" s="258"/>
      <c r="H205" s="384" t="s">
        <v>538</v>
      </c>
      <c r="I205" s="384"/>
      <c r="J205" s="384"/>
      <c r="K205" s="304"/>
    </row>
    <row r="206" spans="2:11" s="1" customFormat="1" ht="15" customHeight="1">
      <c r="B206" s="281"/>
      <c r="C206" s="258"/>
      <c r="D206" s="258"/>
      <c r="E206" s="258"/>
      <c r="F206" s="279" t="s">
        <v>53</v>
      </c>
      <c r="G206" s="258"/>
      <c r="H206" s="384" t="s">
        <v>539</v>
      </c>
      <c r="I206" s="384"/>
      <c r="J206" s="384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480</v>
      </c>
      <c r="D208" s="258"/>
      <c r="E208" s="258"/>
      <c r="F208" s="279" t="s">
        <v>86</v>
      </c>
      <c r="G208" s="258"/>
      <c r="H208" s="384" t="s">
        <v>540</v>
      </c>
      <c r="I208" s="384"/>
      <c r="J208" s="384"/>
      <c r="K208" s="304"/>
    </row>
    <row r="209" spans="2:11" s="1" customFormat="1" ht="15" customHeight="1">
      <c r="B209" s="281"/>
      <c r="C209" s="258"/>
      <c r="D209" s="258"/>
      <c r="E209" s="258"/>
      <c r="F209" s="279" t="s">
        <v>376</v>
      </c>
      <c r="G209" s="258"/>
      <c r="H209" s="384" t="s">
        <v>377</v>
      </c>
      <c r="I209" s="384"/>
      <c r="J209" s="384"/>
      <c r="K209" s="304"/>
    </row>
    <row r="210" spans="2:11" s="1" customFormat="1" ht="15" customHeight="1">
      <c r="B210" s="281"/>
      <c r="C210" s="258"/>
      <c r="D210" s="258"/>
      <c r="E210" s="258"/>
      <c r="F210" s="279" t="s">
        <v>374</v>
      </c>
      <c r="G210" s="258"/>
      <c r="H210" s="384" t="s">
        <v>541</v>
      </c>
      <c r="I210" s="384"/>
      <c r="J210" s="384"/>
      <c r="K210" s="304"/>
    </row>
    <row r="211" spans="2:11" s="1" customFormat="1" ht="15" customHeight="1">
      <c r="B211" s="322"/>
      <c r="C211" s="258"/>
      <c r="D211" s="258"/>
      <c r="E211" s="258"/>
      <c r="F211" s="279" t="s">
        <v>378</v>
      </c>
      <c r="G211" s="317"/>
      <c r="H211" s="385" t="s">
        <v>379</v>
      </c>
      <c r="I211" s="385"/>
      <c r="J211" s="385"/>
      <c r="K211" s="323"/>
    </row>
    <row r="212" spans="2:11" s="1" customFormat="1" ht="15" customHeight="1">
      <c r="B212" s="322"/>
      <c r="C212" s="258"/>
      <c r="D212" s="258"/>
      <c r="E212" s="258"/>
      <c r="F212" s="279" t="s">
        <v>380</v>
      </c>
      <c r="G212" s="317"/>
      <c r="H212" s="385" t="s">
        <v>542</v>
      </c>
      <c r="I212" s="385"/>
      <c r="J212" s="385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504</v>
      </c>
      <c r="D214" s="258"/>
      <c r="E214" s="258"/>
      <c r="F214" s="279">
        <v>1</v>
      </c>
      <c r="G214" s="317"/>
      <c r="H214" s="385" t="s">
        <v>543</v>
      </c>
      <c r="I214" s="385"/>
      <c r="J214" s="385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5" t="s">
        <v>544</v>
      </c>
      <c r="I215" s="385"/>
      <c r="J215" s="385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5" t="s">
        <v>545</v>
      </c>
      <c r="I216" s="385"/>
      <c r="J216" s="385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5" t="s">
        <v>546</v>
      </c>
      <c r="I217" s="385"/>
      <c r="J217" s="385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SO-01 - Vegetační úpravy</vt:lpstr>
      <vt:lpstr>1 - Následná péče - první...</vt:lpstr>
      <vt:lpstr>2 - Následná péče - druhý...</vt:lpstr>
      <vt:lpstr>3 - Následná péče - třetí...</vt:lpstr>
      <vt:lpstr>00 - Vedlejší rozpočtové ...</vt:lpstr>
      <vt:lpstr>Pokyny pro vyplnění</vt:lpstr>
      <vt:lpstr>'00 - Vedlejší rozpočtové ...'!Názvy_tisku</vt:lpstr>
      <vt:lpstr>'1 - Následná péče - první...'!Názvy_tisku</vt:lpstr>
      <vt:lpstr>'2 - Následná péče - druhý...'!Názvy_tisku</vt:lpstr>
      <vt:lpstr>'3 - Následná péče - třetí...'!Názvy_tisku</vt:lpstr>
      <vt:lpstr>'Rekapitulace stavby'!Názvy_tisku</vt:lpstr>
      <vt:lpstr>'SO-01 - Vegetační úpravy'!Názvy_tisku</vt:lpstr>
      <vt:lpstr>'00 - Vedlejší rozpočtové ...'!Oblast_tisku</vt:lpstr>
      <vt:lpstr>'1 - Následná péče - první...'!Oblast_tisku</vt:lpstr>
      <vt:lpstr>'2 - Následná péče - druhý...'!Oblast_tisku</vt:lpstr>
      <vt:lpstr>'3 - Následná péče - třetí...'!Oblast_tisku</vt:lpstr>
      <vt:lpstr>'Pokyny pro vyplnění'!Oblast_tisku</vt:lpstr>
      <vt:lpstr>'Rekapitulace stavby'!Oblast_tisku</vt:lpstr>
      <vt:lpstr>'SO-01 - Vegetační úpravy'!Oblast_tisku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cp:lastPrinted>2021-02-24T12:35:22Z</cp:lastPrinted>
  <dcterms:created xsi:type="dcterms:W3CDTF">2021-02-24T12:32:57Z</dcterms:created>
  <dcterms:modified xsi:type="dcterms:W3CDTF">2021-02-24T12:36:30Z</dcterms:modified>
</cp:coreProperties>
</file>